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AppData\Local\Temp\eparakstitajs3_506959922297200\temp_564509886941500\"/>
    </mc:Choice>
  </mc:AlternateContent>
  <xr:revisionPtr revIDLastSave="0" documentId="8_{F483DB3E-7739-4B44-81C4-B28C3E8E2A94}" xr6:coauthVersionLast="47" xr6:coauthVersionMax="47" xr10:uidLastSave="{00000000-0000-0000-0000-000000000000}"/>
  <bookViews>
    <workbookView xWindow="-120" yWindow="-120" windowWidth="29040" windowHeight="15840" tabRatio="84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5" l="1"/>
  <c r="C69" i="5"/>
  <c r="C64" i="5"/>
  <c r="C57" i="6"/>
  <c r="C54" i="6"/>
  <c r="C49" i="6"/>
  <c r="C45" i="7"/>
  <c r="C42" i="7"/>
  <c r="C37" i="7"/>
  <c r="C61" i="8"/>
  <c r="C58" i="8"/>
  <c r="C53" i="8"/>
  <c r="C52" i="9"/>
  <c r="C49" i="9"/>
  <c r="C44" i="9"/>
  <c r="C98" i="4"/>
  <c r="C95" i="4"/>
  <c r="C90" i="4"/>
  <c r="C42" i="3"/>
  <c r="C39" i="3"/>
  <c r="C34" i="3"/>
  <c r="A34" i="2"/>
  <c r="A67" i="5" s="1"/>
  <c r="P10" i="5" s="1"/>
  <c r="A37" i="3" l="1"/>
  <c r="P10" i="3" s="1"/>
  <c r="A56" i="8"/>
  <c r="P10" i="8" s="1"/>
  <c r="A52" i="6"/>
  <c r="P10" i="6" s="1"/>
  <c r="A93" i="4"/>
  <c r="P10" i="4" s="1"/>
  <c r="A47" i="9"/>
  <c r="P10" i="9" s="1"/>
  <c r="A40" i="7"/>
  <c r="P10" i="7" s="1"/>
  <c r="D9" i="2"/>
  <c r="D8" i="2"/>
  <c r="D7" i="2"/>
  <c r="D6" i="2"/>
  <c r="D7" i="9" l="1"/>
  <c r="D7" i="8"/>
  <c r="D7" i="7"/>
  <c r="D7" i="6"/>
  <c r="D7" i="5"/>
  <c r="D7" i="4"/>
  <c r="D8" i="9"/>
  <c r="D8" i="8"/>
  <c r="D8" i="7"/>
  <c r="D8" i="6"/>
  <c r="D8" i="5"/>
  <c r="D8" i="4"/>
  <c r="D5" i="9"/>
  <c r="D5" i="8"/>
  <c r="D5" i="7"/>
  <c r="D5" i="6"/>
  <c r="D5" i="5"/>
  <c r="D5" i="4"/>
  <c r="D6" i="9"/>
  <c r="D6" i="8"/>
  <c r="D6" i="7"/>
  <c r="D6" i="6"/>
  <c r="D6" i="5"/>
  <c r="D6" i="4"/>
  <c r="D6" i="3"/>
  <c r="D7" i="3"/>
  <c r="D5" i="3"/>
  <c r="D8" i="3"/>
  <c r="H15" i="6"/>
  <c r="H16" i="6"/>
  <c r="H17" i="6"/>
  <c r="H18" i="6"/>
  <c r="H20" i="6"/>
  <c r="H22" i="6"/>
  <c r="H23" i="6"/>
  <c r="H24" i="6"/>
  <c r="H25" i="6"/>
  <c r="H26" i="6"/>
  <c r="H28" i="6"/>
  <c r="H29" i="6"/>
  <c r="H30" i="6"/>
  <c r="H31" i="6"/>
  <c r="H34" i="6"/>
  <c r="H35" i="6"/>
  <c r="H36" i="6"/>
  <c r="H37" i="6"/>
  <c r="H38" i="6"/>
  <c r="H39" i="6"/>
  <c r="H40" i="6"/>
  <c r="H42" i="6"/>
  <c r="H43" i="6"/>
  <c r="H44" i="6"/>
  <c r="H45" i="6"/>
  <c r="H15" i="7"/>
  <c r="H16" i="7"/>
  <c r="H18" i="7"/>
  <c r="H20" i="7"/>
  <c r="H22" i="7"/>
  <c r="H24" i="7"/>
  <c r="H25" i="7"/>
  <c r="H26" i="7"/>
  <c r="H27" i="7"/>
  <c r="H28" i="7"/>
  <c r="H29" i="7"/>
  <c r="H30" i="7"/>
  <c r="H31" i="7"/>
  <c r="H32" i="7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8" i="8"/>
  <c r="H16" i="9"/>
  <c r="H18" i="9"/>
  <c r="H20" i="9"/>
  <c r="H22" i="9"/>
  <c r="H24" i="9"/>
  <c r="H26" i="9"/>
  <c r="H28" i="9"/>
  <c r="H30" i="9"/>
  <c r="H34" i="9"/>
  <c r="H36" i="9"/>
  <c r="H38" i="9"/>
  <c r="H40" i="9"/>
  <c r="H14" i="6"/>
  <c r="H14" i="7"/>
  <c r="H14" i="9"/>
  <c r="L28" i="6"/>
  <c r="L32" i="6"/>
  <c r="H21" i="6"/>
  <c r="H33" i="6"/>
  <c r="H41" i="6"/>
  <c r="H19" i="7"/>
  <c r="H23" i="7"/>
  <c r="H17" i="8"/>
  <c r="H21" i="8"/>
  <c r="H25" i="8"/>
  <c r="H29" i="8"/>
  <c r="H33" i="8"/>
  <c r="H37" i="8"/>
  <c r="H41" i="8"/>
  <c r="H45" i="8"/>
  <c r="H49" i="8"/>
  <c r="H15" i="9"/>
  <c r="H19" i="9"/>
  <c r="H23" i="9"/>
  <c r="H27" i="9"/>
  <c r="H31" i="9"/>
  <c r="H35" i="9"/>
  <c r="H39" i="9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49" i="4"/>
  <c r="N50" i="4"/>
  <c r="N51" i="4"/>
  <c r="N53" i="4"/>
  <c r="N54" i="4"/>
  <c r="N55" i="4"/>
  <c r="N57" i="4"/>
  <c r="N58" i="4"/>
  <c r="N59" i="4"/>
  <c r="N61" i="4"/>
  <c r="N62" i="4"/>
  <c r="N63" i="4"/>
  <c r="N65" i="4"/>
  <c r="N66" i="4"/>
  <c r="N67" i="4"/>
  <c r="N69" i="4"/>
  <c r="N70" i="4"/>
  <c r="N71" i="4"/>
  <c r="N73" i="4"/>
  <c r="N74" i="4"/>
  <c r="N75" i="4"/>
  <c r="N77" i="4"/>
  <c r="N78" i="4"/>
  <c r="N79" i="4"/>
  <c r="N81" i="4"/>
  <c r="N82" i="4"/>
  <c r="N83" i="4"/>
  <c r="N85" i="4"/>
  <c r="N86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60" i="5"/>
  <c r="N14" i="4"/>
  <c r="C21" i="2"/>
  <c r="C20" i="2"/>
  <c r="C19" i="2"/>
  <c r="C18" i="2"/>
  <c r="C17" i="2"/>
  <c r="C16" i="2"/>
  <c r="C15" i="2"/>
  <c r="H32" i="6"/>
  <c r="H27" i="6"/>
  <c r="H19" i="6"/>
  <c r="H33" i="7"/>
  <c r="H21" i="7"/>
  <c r="H17" i="7"/>
  <c r="H47" i="8"/>
  <c r="H43" i="8"/>
  <c r="H39" i="8"/>
  <c r="H35" i="8"/>
  <c r="H31" i="8"/>
  <c r="H27" i="8"/>
  <c r="H23" i="8"/>
  <c r="H19" i="8"/>
  <c r="H15" i="8"/>
  <c r="H37" i="9"/>
  <c r="H33" i="9"/>
  <c r="H29" i="9"/>
  <c r="H25" i="9"/>
  <c r="H21" i="9"/>
  <c r="H17" i="9"/>
  <c r="L60" i="5"/>
  <c r="H60" i="5"/>
  <c r="O60" i="5" s="1"/>
  <c r="L59" i="5"/>
  <c r="H59" i="5"/>
  <c r="N58" i="5"/>
  <c r="L58" i="5"/>
  <c r="H58" i="5"/>
  <c r="M58" i="5" s="1"/>
  <c r="L57" i="5"/>
  <c r="H57" i="5"/>
  <c r="L56" i="5"/>
  <c r="H56" i="5"/>
  <c r="O56" i="5" s="1"/>
  <c r="L55" i="5"/>
  <c r="H55" i="5"/>
  <c r="N54" i="5"/>
  <c r="L54" i="5"/>
  <c r="H54" i="5"/>
  <c r="M54" i="5" s="1"/>
  <c r="L53" i="5"/>
  <c r="H53" i="5"/>
  <c r="L52" i="5"/>
  <c r="H52" i="5"/>
  <c r="O52" i="5" s="1"/>
  <c r="L51" i="5"/>
  <c r="H51" i="5"/>
  <c r="N50" i="5"/>
  <c r="L50" i="5"/>
  <c r="H50" i="5"/>
  <c r="M50" i="5" s="1"/>
  <c r="L49" i="5"/>
  <c r="H49" i="5"/>
  <c r="L48" i="5"/>
  <c r="H48" i="5"/>
  <c r="O48" i="5" s="1"/>
  <c r="L47" i="5"/>
  <c r="H47" i="5"/>
  <c r="N46" i="5"/>
  <c r="L46" i="5"/>
  <c r="H46" i="5"/>
  <c r="L45" i="5"/>
  <c r="H45" i="5"/>
  <c r="L44" i="5"/>
  <c r="H44" i="5"/>
  <c r="O44" i="5" s="1"/>
  <c r="L43" i="5"/>
  <c r="H43" i="5"/>
  <c r="N42" i="5"/>
  <c r="L42" i="5"/>
  <c r="H42" i="5"/>
  <c r="M42" i="5" s="1"/>
  <c r="L41" i="5"/>
  <c r="H41" i="5"/>
  <c r="L40" i="5"/>
  <c r="H40" i="5"/>
  <c r="O40" i="5" s="1"/>
  <c r="L39" i="5"/>
  <c r="H39" i="5"/>
  <c r="N38" i="5"/>
  <c r="L38" i="5"/>
  <c r="H38" i="5"/>
  <c r="M38" i="5" s="1"/>
  <c r="L37" i="5"/>
  <c r="H37" i="5"/>
  <c r="L36" i="5"/>
  <c r="H36" i="5"/>
  <c r="O36" i="5" s="1"/>
  <c r="L35" i="5"/>
  <c r="H35" i="5"/>
  <c r="N34" i="5"/>
  <c r="L34" i="5"/>
  <c r="H34" i="5"/>
  <c r="M34" i="5" s="1"/>
  <c r="L33" i="5"/>
  <c r="H33" i="5"/>
  <c r="L32" i="5"/>
  <c r="H32" i="5"/>
  <c r="O32" i="5" s="1"/>
  <c r="L31" i="5"/>
  <c r="H31" i="5"/>
  <c r="N30" i="5"/>
  <c r="L30" i="5"/>
  <c r="H30" i="5"/>
  <c r="L29" i="5"/>
  <c r="H29" i="5"/>
  <c r="L28" i="5"/>
  <c r="H28" i="5"/>
  <c r="O28" i="5" s="1"/>
  <c r="L27" i="5"/>
  <c r="H27" i="5"/>
  <c r="N26" i="5"/>
  <c r="L26" i="5"/>
  <c r="H26" i="5"/>
  <c r="M26" i="5" s="1"/>
  <c r="L25" i="5"/>
  <c r="H25" i="5"/>
  <c r="L24" i="5"/>
  <c r="H24" i="5"/>
  <c r="O24" i="5" s="1"/>
  <c r="L23" i="5"/>
  <c r="H23" i="5"/>
  <c r="N22" i="5"/>
  <c r="L22" i="5"/>
  <c r="H22" i="5"/>
  <c r="M22" i="5" s="1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L86" i="4"/>
  <c r="H86" i="4"/>
  <c r="L85" i="4"/>
  <c r="H85" i="4"/>
  <c r="O85" i="4" s="1"/>
  <c r="N84" i="4"/>
  <c r="L84" i="4"/>
  <c r="H84" i="4"/>
  <c r="L83" i="4"/>
  <c r="H83" i="4"/>
  <c r="L82" i="4"/>
  <c r="H82" i="4"/>
  <c r="L81" i="4"/>
  <c r="H81" i="4"/>
  <c r="M81" i="4" s="1"/>
  <c r="N80" i="4"/>
  <c r="L80" i="4"/>
  <c r="H80" i="4"/>
  <c r="L79" i="4"/>
  <c r="H79" i="4"/>
  <c r="L78" i="4"/>
  <c r="H78" i="4"/>
  <c r="L77" i="4"/>
  <c r="H77" i="4"/>
  <c r="N76" i="4"/>
  <c r="L76" i="4"/>
  <c r="H76" i="4"/>
  <c r="O76" i="4" s="1"/>
  <c r="L75" i="4"/>
  <c r="H75" i="4"/>
  <c r="L74" i="4"/>
  <c r="H74" i="4"/>
  <c r="L73" i="4"/>
  <c r="H73" i="4"/>
  <c r="N72" i="4"/>
  <c r="L72" i="4"/>
  <c r="H72" i="4"/>
  <c r="L71" i="4"/>
  <c r="H71" i="4"/>
  <c r="L70" i="4"/>
  <c r="H70" i="4"/>
  <c r="L69" i="4"/>
  <c r="H69" i="4"/>
  <c r="N68" i="4"/>
  <c r="L68" i="4"/>
  <c r="H68" i="4"/>
  <c r="L67" i="4"/>
  <c r="H67" i="4"/>
  <c r="L66" i="4"/>
  <c r="H66" i="4"/>
  <c r="L65" i="4"/>
  <c r="H65" i="4"/>
  <c r="M65" i="4" s="1"/>
  <c r="N64" i="4"/>
  <c r="L64" i="4"/>
  <c r="H64" i="4"/>
  <c r="L63" i="4"/>
  <c r="H63" i="4"/>
  <c r="L62" i="4"/>
  <c r="H62" i="4"/>
  <c r="L61" i="4"/>
  <c r="H61" i="4"/>
  <c r="N60" i="4"/>
  <c r="L60" i="4"/>
  <c r="H60" i="4"/>
  <c r="L59" i="4"/>
  <c r="H59" i="4"/>
  <c r="L58" i="4"/>
  <c r="H58" i="4"/>
  <c r="L57" i="4"/>
  <c r="H57" i="4"/>
  <c r="O57" i="4" s="1"/>
  <c r="N56" i="4"/>
  <c r="L56" i="4"/>
  <c r="H56" i="4"/>
  <c r="L55" i="4"/>
  <c r="H55" i="4"/>
  <c r="L54" i="4"/>
  <c r="H54" i="4"/>
  <c r="L53" i="4"/>
  <c r="H53" i="4"/>
  <c r="N52" i="4"/>
  <c r="L52" i="4"/>
  <c r="H52" i="4"/>
  <c r="L51" i="4"/>
  <c r="H51" i="4"/>
  <c r="L50" i="4"/>
  <c r="H50" i="4"/>
  <c r="L49" i="4"/>
  <c r="H49" i="4"/>
  <c r="N48" i="4"/>
  <c r="L48" i="4"/>
  <c r="H48" i="4"/>
  <c r="L47" i="4"/>
  <c r="H47" i="4"/>
  <c r="L46" i="4"/>
  <c r="H46" i="4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L48" i="8" l="1"/>
  <c r="L44" i="8"/>
  <c r="L40" i="8"/>
  <c r="L36" i="8"/>
  <c r="L32" i="8"/>
  <c r="L28" i="8"/>
  <c r="O48" i="8"/>
  <c r="O32" i="6"/>
  <c r="O36" i="8"/>
  <c r="O28" i="8"/>
  <c r="O44" i="6"/>
  <c r="O40" i="6"/>
  <c r="O36" i="6"/>
  <c r="L22" i="9"/>
  <c r="L18" i="9"/>
  <c r="L24" i="8"/>
  <c r="L20" i="8"/>
  <c r="L16" i="8"/>
  <c r="L22" i="7"/>
  <c r="L18" i="7"/>
  <c r="L24" i="6"/>
  <c r="L20" i="6"/>
  <c r="L16" i="6"/>
  <c r="N48" i="8"/>
  <c r="N44" i="8"/>
  <c r="N40" i="8"/>
  <c r="N36" i="8"/>
  <c r="N32" i="8"/>
  <c r="N28" i="8"/>
  <c r="N14" i="8"/>
  <c r="M18" i="9"/>
  <c r="O20" i="8"/>
  <c r="O22" i="9"/>
  <c r="O24" i="8"/>
  <c r="N22" i="9"/>
  <c r="N18" i="9"/>
  <c r="N24" i="8"/>
  <c r="N20" i="8"/>
  <c r="N16" i="8"/>
  <c r="N22" i="7"/>
  <c r="N18" i="7"/>
  <c r="N24" i="6"/>
  <c r="N20" i="6"/>
  <c r="N16" i="6"/>
  <c r="L32" i="9"/>
  <c r="H32" i="9"/>
  <c r="L46" i="8"/>
  <c r="H46" i="8"/>
  <c r="L40" i="9"/>
  <c r="N28" i="9"/>
  <c r="N32" i="6"/>
  <c r="N28" i="6"/>
  <c r="K24" i="7"/>
  <c r="N44" i="6"/>
  <c r="L44" i="6"/>
  <c r="N40" i="6"/>
  <c r="L40" i="6"/>
  <c r="N36" i="6"/>
  <c r="L36" i="6"/>
  <c r="K76" i="4"/>
  <c r="K85" i="4"/>
  <c r="L38" i="9"/>
  <c r="N38" i="9"/>
  <c r="N34" i="9"/>
  <c r="L34" i="9"/>
  <c r="N30" i="9"/>
  <c r="L30" i="9"/>
  <c r="L26" i="9"/>
  <c r="N26" i="9"/>
  <c r="M34" i="9"/>
  <c r="M26" i="9"/>
  <c r="N24" i="9"/>
  <c r="L20" i="9"/>
  <c r="N16" i="9"/>
  <c r="L30" i="7"/>
  <c r="N30" i="7"/>
  <c r="L26" i="7"/>
  <c r="N26" i="7"/>
  <c r="K37" i="8"/>
  <c r="K20" i="7"/>
  <c r="K33" i="7"/>
  <c r="M18" i="7"/>
  <c r="N29" i="9"/>
  <c r="M57" i="4"/>
  <c r="K49" i="8"/>
  <c r="K45" i="8"/>
  <c r="K28" i="7"/>
  <c r="K32" i="7"/>
  <c r="M24" i="4"/>
  <c r="M44" i="4"/>
  <c r="O44" i="4"/>
  <c r="O53" i="4"/>
  <c r="M15" i="4"/>
  <c r="O15" i="4"/>
  <c r="O25" i="4"/>
  <c r="M27" i="4"/>
  <c r="O27" i="4"/>
  <c r="M36" i="4"/>
  <c r="O36" i="4"/>
  <c r="O46" i="4"/>
  <c r="M55" i="4"/>
  <c r="O55" i="4"/>
  <c r="M63" i="4"/>
  <c r="O63" i="4"/>
  <c r="M72" i="4"/>
  <c r="O72" i="4"/>
  <c r="O77" i="4"/>
  <c r="M80" i="4"/>
  <c r="O80" i="4"/>
  <c r="M19" i="4"/>
  <c r="O19" i="4"/>
  <c r="M20" i="4"/>
  <c r="O20" i="4"/>
  <c r="O21" i="4"/>
  <c r="O22" i="4"/>
  <c r="O30" i="4"/>
  <c r="M31" i="4"/>
  <c r="O31" i="4"/>
  <c r="M32" i="4"/>
  <c r="O32" i="4"/>
  <c r="O33" i="4"/>
  <c r="O41" i="4"/>
  <c r="O42" i="4"/>
  <c r="M46" i="4"/>
  <c r="O49" i="4"/>
  <c r="O50" i="4"/>
  <c r="M51" i="4"/>
  <c r="O51" i="4"/>
  <c r="M52" i="4"/>
  <c r="O58" i="4"/>
  <c r="M59" i="4"/>
  <c r="O59" i="4"/>
  <c r="M60" i="4"/>
  <c r="O66" i="4"/>
  <c r="M67" i="4"/>
  <c r="O67" i="4"/>
  <c r="M68" i="4"/>
  <c r="O74" i="4"/>
  <c r="M75" i="4"/>
  <c r="O75" i="4"/>
  <c r="O82" i="4"/>
  <c r="M83" i="4"/>
  <c r="O83" i="4"/>
  <c r="M84" i="4"/>
  <c r="O84" i="4"/>
  <c r="O23" i="5"/>
  <c r="M25" i="5"/>
  <c r="O25" i="5"/>
  <c r="O26" i="5"/>
  <c r="O39" i="5"/>
  <c r="M41" i="5"/>
  <c r="O41" i="5"/>
  <c r="O42" i="5"/>
  <c r="O55" i="5"/>
  <c r="M57" i="5"/>
  <c r="O57" i="5"/>
  <c r="O58" i="5"/>
  <c r="O27" i="5"/>
  <c r="M29" i="5"/>
  <c r="O29" i="5"/>
  <c r="O30" i="5"/>
  <c r="O43" i="5"/>
  <c r="M45" i="5"/>
  <c r="O45" i="5"/>
  <c r="O46" i="5"/>
  <c r="O59" i="5"/>
  <c r="M23" i="4"/>
  <c r="O23" i="4"/>
  <c r="M43" i="4"/>
  <c r="O43" i="4"/>
  <c r="O61" i="4"/>
  <c r="M16" i="4"/>
  <c r="O16" i="4"/>
  <c r="O26" i="4"/>
  <c r="O37" i="4"/>
  <c r="O45" i="4"/>
  <c r="O54" i="4"/>
  <c r="M56" i="4"/>
  <c r="O56" i="4"/>
  <c r="M64" i="4"/>
  <c r="O64" i="4"/>
  <c r="M71" i="4"/>
  <c r="O71" i="4"/>
  <c r="M79" i="4"/>
  <c r="O79" i="4"/>
  <c r="O15" i="5"/>
  <c r="M17" i="5"/>
  <c r="O17" i="5"/>
  <c r="O18" i="5"/>
  <c r="O31" i="5"/>
  <c r="M33" i="5"/>
  <c r="O33" i="5"/>
  <c r="O34" i="5"/>
  <c r="O47" i="5"/>
  <c r="M49" i="5"/>
  <c r="O49" i="5"/>
  <c r="O50" i="5"/>
  <c r="O34" i="4"/>
  <c r="M69" i="4"/>
  <c r="O69" i="4"/>
  <c r="O17" i="4"/>
  <c r="M28" i="4"/>
  <c r="O28" i="4"/>
  <c r="M35" i="4"/>
  <c r="O35" i="4"/>
  <c r="O38" i="4"/>
  <c r="P38" i="4" s="1"/>
  <c r="O62" i="4"/>
  <c r="O70" i="4"/>
  <c r="O78" i="4"/>
  <c r="O86" i="4"/>
  <c r="O18" i="4"/>
  <c r="O29" i="4"/>
  <c r="M34" i="4"/>
  <c r="M39" i="4"/>
  <c r="O39" i="4"/>
  <c r="M40" i="4"/>
  <c r="M47" i="4"/>
  <c r="O47" i="4"/>
  <c r="M48" i="4"/>
  <c r="M53" i="4"/>
  <c r="K57" i="4"/>
  <c r="M61" i="4"/>
  <c r="O65" i="4"/>
  <c r="M73" i="4"/>
  <c r="M76" i="4"/>
  <c r="O81" i="4"/>
  <c r="M85" i="4"/>
  <c r="O19" i="5"/>
  <c r="M21" i="5"/>
  <c r="O21" i="5"/>
  <c r="O22" i="5"/>
  <c r="M30" i="5"/>
  <c r="O35" i="5"/>
  <c r="M37" i="5"/>
  <c r="O37" i="5"/>
  <c r="O38" i="5"/>
  <c r="M46" i="5"/>
  <c r="O51" i="5"/>
  <c r="M53" i="5"/>
  <c r="O53" i="5"/>
  <c r="O54" i="5"/>
  <c r="K37" i="9"/>
  <c r="K28" i="9"/>
  <c r="M38" i="9"/>
  <c r="O38" i="9"/>
  <c r="O18" i="9"/>
  <c r="K35" i="9"/>
  <c r="K31" i="8"/>
  <c r="K16" i="7"/>
  <c r="O30" i="7"/>
  <c r="M30" i="7"/>
  <c r="P30" i="7" s="1"/>
  <c r="K36" i="9"/>
  <c r="K21" i="8"/>
  <c r="K30" i="8"/>
  <c r="K34" i="8"/>
  <c r="K38" i="8"/>
  <c r="K46" i="8"/>
  <c r="K42" i="6"/>
  <c r="K21" i="9"/>
  <c r="M16" i="6"/>
  <c r="K16" i="6"/>
  <c r="K18" i="6"/>
  <c r="O33" i="6"/>
  <c r="O26" i="9"/>
  <c r="M30" i="9"/>
  <c r="O34" i="9"/>
  <c r="P34" i="9" s="1"/>
  <c r="M32" i="8"/>
  <c r="M40" i="8"/>
  <c r="M44" i="8"/>
  <c r="P44" i="8" s="1"/>
  <c r="O44" i="8"/>
  <c r="K17" i="7"/>
  <c r="M16" i="8"/>
  <c r="K30" i="6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N49" i="8"/>
  <c r="L49" i="8"/>
  <c r="O49" i="8"/>
  <c r="L45" i="8"/>
  <c r="O45" i="8"/>
  <c r="N45" i="8"/>
  <c r="O41" i="8"/>
  <c r="N41" i="8"/>
  <c r="L41" i="8"/>
  <c r="O37" i="8"/>
  <c r="N37" i="8"/>
  <c r="L37" i="8"/>
  <c r="N33" i="8"/>
  <c r="L33" i="8"/>
  <c r="O33" i="8"/>
  <c r="L29" i="8"/>
  <c r="O29" i="8"/>
  <c r="N29" i="8"/>
  <c r="N25" i="8"/>
  <c r="L25" i="8"/>
  <c r="N21" i="8"/>
  <c r="L21" i="8"/>
  <c r="N17" i="8"/>
  <c r="L17" i="8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N45" i="6"/>
  <c r="M45" i="6"/>
  <c r="L45" i="6"/>
  <c r="M41" i="6"/>
  <c r="L41" i="6"/>
  <c r="N41" i="6"/>
  <c r="L37" i="6"/>
  <c r="N37" i="6"/>
  <c r="M37" i="6"/>
  <c r="N33" i="6"/>
  <c r="M33" i="6"/>
  <c r="L33" i="6"/>
  <c r="N29" i="6"/>
  <c r="M29" i="6"/>
  <c r="L29" i="6"/>
  <c r="N25" i="6"/>
  <c r="M25" i="6"/>
  <c r="L25" i="6"/>
  <c r="L21" i="6"/>
  <c r="N21" i="6"/>
  <c r="M21" i="6"/>
  <c r="L17" i="6"/>
  <c r="N17" i="6"/>
  <c r="M49" i="8"/>
  <c r="P49" i="8" s="1"/>
  <c r="M17" i="8"/>
  <c r="M25" i="8"/>
  <c r="M19" i="7"/>
  <c r="M45" i="8"/>
  <c r="M21" i="8"/>
  <c r="M37" i="8"/>
  <c r="M23" i="7"/>
  <c r="M31" i="7"/>
  <c r="O32" i="7"/>
  <c r="L14" i="8"/>
  <c r="H14" i="8"/>
  <c r="M14" i="8" s="1"/>
  <c r="K22" i="6"/>
  <c r="K26" i="6"/>
  <c r="K14" i="4"/>
  <c r="K14" i="9"/>
  <c r="O26" i="7"/>
  <c r="O22" i="7"/>
  <c r="O18" i="7"/>
  <c r="P18" i="7" s="1"/>
  <c r="O25" i="6"/>
  <c r="O21" i="6"/>
  <c r="O17" i="6"/>
  <c r="O14" i="9"/>
  <c r="O14" i="5"/>
  <c r="P14" i="5" s="1"/>
  <c r="K20" i="9"/>
  <c r="K15" i="8"/>
  <c r="K19" i="8"/>
  <c r="K21" i="6"/>
  <c r="K18" i="7"/>
  <c r="O27" i="9"/>
  <c r="O23" i="9"/>
  <c r="O19" i="9"/>
  <c r="O15" i="9"/>
  <c r="O28" i="6"/>
  <c r="O24" i="6"/>
  <c r="O20" i="6"/>
  <c r="K25" i="6"/>
  <c r="K23" i="8"/>
  <c r="K15" i="9"/>
  <c r="K18" i="8"/>
  <c r="K19" i="9"/>
  <c r="K23" i="9"/>
  <c r="K27" i="9"/>
  <c r="K26" i="8"/>
  <c r="K22" i="8"/>
  <c r="P61" i="4"/>
  <c r="P65" i="4"/>
  <c r="L14" i="7"/>
  <c r="N14" i="7"/>
  <c r="P57" i="4"/>
  <c r="P17" i="4"/>
  <c r="P85" i="4"/>
  <c r="O14" i="6"/>
  <c r="N14" i="6"/>
  <c r="P14" i="6" s="1"/>
  <c r="L14" i="6"/>
  <c r="P22" i="4"/>
  <c r="P33" i="4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47" i="8"/>
  <c r="L47" i="8"/>
  <c r="L43" i="8"/>
  <c r="O43" i="8"/>
  <c r="N43" i="8"/>
  <c r="N39" i="8"/>
  <c r="M39" i="8"/>
  <c r="L39" i="8"/>
  <c r="N35" i="8"/>
  <c r="M35" i="8"/>
  <c r="L35" i="8"/>
  <c r="L31" i="8"/>
  <c r="N31" i="8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L43" i="6"/>
  <c r="O43" i="6"/>
  <c r="N43" i="6"/>
  <c r="O39" i="6"/>
  <c r="N39" i="6"/>
  <c r="L39" i="6"/>
  <c r="L35" i="6"/>
  <c r="O35" i="6"/>
  <c r="N35" i="6"/>
  <c r="O31" i="6"/>
  <c r="N31" i="6"/>
  <c r="L31" i="6"/>
  <c r="L27" i="6"/>
  <c r="O27" i="6"/>
  <c r="N27" i="6"/>
  <c r="O23" i="6"/>
  <c r="N23" i="6"/>
  <c r="L23" i="6"/>
  <c r="L19" i="6"/>
  <c r="O19" i="6"/>
  <c r="N19" i="6"/>
  <c r="O15" i="6"/>
  <c r="N15" i="6"/>
  <c r="L15" i="6"/>
  <c r="M29" i="9"/>
  <c r="M37" i="9"/>
  <c r="M21" i="9"/>
  <c r="M17" i="7"/>
  <c r="K16" i="4"/>
  <c r="M25" i="4"/>
  <c r="M30" i="4"/>
  <c r="P30" i="4" s="1"/>
  <c r="K32" i="4"/>
  <c r="M49" i="4"/>
  <c r="P49" i="4" s="1"/>
  <c r="M54" i="4"/>
  <c r="P54" i="4" s="1"/>
  <c r="K56" i="4"/>
  <c r="P64" i="4"/>
  <c r="M77" i="4"/>
  <c r="M82" i="4"/>
  <c r="P82" i="4" s="1"/>
  <c r="K84" i="4"/>
  <c r="M24" i="5"/>
  <c r="P24" i="5" s="1"/>
  <c r="K24" i="5"/>
  <c r="M40" i="5"/>
  <c r="P40" i="5" s="1"/>
  <c r="K40" i="5"/>
  <c r="M56" i="5"/>
  <c r="P56" i="5" s="1"/>
  <c r="K56" i="5"/>
  <c r="M21" i="4"/>
  <c r="P21" i="4" s="1"/>
  <c r="M26" i="4"/>
  <c r="P26" i="4" s="1"/>
  <c r="M37" i="4"/>
  <c r="P37" i="4" s="1"/>
  <c r="M41" i="4"/>
  <c r="P41" i="4" s="1"/>
  <c r="M45" i="4"/>
  <c r="M50" i="4"/>
  <c r="P50" i="4" s="1"/>
  <c r="M58" i="4"/>
  <c r="M62" i="4"/>
  <c r="P62" i="4" s="1"/>
  <c r="M66" i="4"/>
  <c r="P66" i="4" s="1"/>
  <c r="M70" i="4"/>
  <c r="P70" i="4" s="1"/>
  <c r="M74" i="4"/>
  <c r="P74" i="4" s="1"/>
  <c r="M78" i="4"/>
  <c r="M86" i="4"/>
  <c r="P86" i="4" s="1"/>
  <c r="M28" i="5"/>
  <c r="P28" i="5" s="1"/>
  <c r="K28" i="5"/>
  <c r="M44" i="5"/>
  <c r="P44" i="5" s="1"/>
  <c r="K44" i="5"/>
  <c r="M60" i="5"/>
  <c r="P60" i="5" s="1"/>
  <c r="K60" i="5"/>
  <c r="M16" i="5"/>
  <c r="P16" i="5" s="1"/>
  <c r="K16" i="5"/>
  <c r="M32" i="5"/>
  <c r="P32" i="5" s="1"/>
  <c r="K32" i="5"/>
  <c r="M48" i="5"/>
  <c r="P48" i="5" s="1"/>
  <c r="K48" i="5"/>
  <c r="K20" i="4"/>
  <c r="K36" i="4"/>
  <c r="M20" i="5"/>
  <c r="P20" i="5" s="1"/>
  <c r="K20" i="5"/>
  <c r="M36" i="5"/>
  <c r="P36" i="5" s="1"/>
  <c r="K36" i="5"/>
  <c r="M52" i="5"/>
  <c r="P52" i="5" s="1"/>
  <c r="K52" i="5"/>
  <c r="K17" i="5"/>
  <c r="K21" i="5"/>
  <c r="K25" i="5"/>
  <c r="K29" i="5"/>
  <c r="K33" i="5"/>
  <c r="K37" i="5"/>
  <c r="K41" i="5"/>
  <c r="K45" i="5"/>
  <c r="K49" i="5"/>
  <c r="K53" i="5"/>
  <c r="K57" i="5"/>
  <c r="M41" i="8"/>
  <c r="K41" i="8"/>
  <c r="K21" i="7"/>
  <c r="M21" i="7"/>
  <c r="K29" i="7"/>
  <c r="M29" i="7"/>
  <c r="M17" i="6"/>
  <c r="K17" i="6"/>
  <c r="M25" i="9"/>
  <c r="K25" i="9"/>
  <c r="M33" i="9"/>
  <c r="K33" i="9"/>
  <c r="M17" i="9"/>
  <c r="K17" i="9"/>
  <c r="M24" i="8"/>
  <c r="P24" i="8" s="1"/>
  <c r="K24" i="8"/>
  <c r="M33" i="8"/>
  <c r="K33" i="8"/>
  <c r="M22" i="9"/>
  <c r="P22" i="9" s="1"/>
  <c r="K22" i="9"/>
  <c r="K42" i="8"/>
  <c r="M42" i="8"/>
  <c r="K27" i="8"/>
  <c r="M27" i="8"/>
  <c r="M29" i="8"/>
  <c r="K29" i="8"/>
  <c r="M25" i="7"/>
  <c r="K25" i="7"/>
  <c r="M15" i="9"/>
  <c r="M31" i="9"/>
  <c r="M47" i="8"/>
  <c r="K23" i="7"/>
  <c r="M20" i="6"/>
  <c r="K20" i="6"/>
  <c r="M28" i="6"/>
  <c r="K28" i="6"/>
  <c r="M36" i="6"/>
  <c r="P36" i="6" s="1"/>
  <c r="K36" i="6"/>
  <c r="M44" i="6"/>
  <c r="P44" i="6" s="1"/>
  <c r="K44" i="6"/>
  <c r="M24" i="6"/>
  <c r="K24" i="6"/>
  <c r="M32" i="6"/>
  <c r="P32" i="6" s="1"/>
  <c r="K32" i="6"/>
  <c r="M40" i="6"/>
  <c r="P40" i="6" s="1"/>
  <c r="K40" i="6"/>
  <c r="M14" i="4"/>
  <c r="P14" i="4" s="1"/>
  <c r="P43" i="4"/>
  <c r="N61" i="5"/>
  <c r="G17" i="2" s="1"/>
  <c r="P18" i="4"/>
  <c r="P29" i="4"/>
  <c r="P34" i="4"/>
  <c r="P53" i="4"/>
  <c r="P81" i="4"/>
  <c r="P69" i="4"/>
  <c r="P75" i="4"/>
  <c r="N14" i="9"/>
  <c r="L14" i="9"/>
  <c r="M1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O46" i="8"/>
  <c r="N46" i="8"/>
  <c r="M46" i="8"/>
  <c r="O42" i="8"/>
  <c r="N42" i="8"/>
  <c r="L42" i="8"/>
  <c r="O38" i="8"/>
  <c r="N38" i="8"/>
  <c r="M38" i="8"/>
  <c r="L38" i="8"/>
  <c r="O34" i="8"/>
  <c r="N34" i="8"/>
  <c r="M34" i="8"/>
  <c r="L34" i="8"/>
  <c r="N30" i="8"/>
  <c r="M30" i="8"/>
  <c r="L30" i="8"/>
  <c r="O30" i="8"/>
  <c r="M26" i="8"/>
  <c r="L26" i="8"/>
  <c r="O26" i="8"/>
  <c r="N26" i="8"/>
  <c r="L22" i="8"/>
  <c r="O22" i="8"/>
  <c r="N22" i="8"/>
  <c r="M22" i="8"/>
  <c r="O18" i="8"/>
  <c r="N18" i="8"/>
  <c r="M18" i="8"/>
  <c r="L18" i="8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L42" i="6"/>
  <c r="O42" i="6"/>
  <c r="N42" i="6"/>
  <c r="M42" i="6"/>
  <c r="L38" i="6"/>
  <c r="N38" i="6"/>
  <c r="M38" i="6"/>
  <c r="L34" i="6"/>
  <c r="N34" i="6"/>
  <c r="M34" i="6"/>
  <c r="M30" i="6"/>
  <c r="L30" i="6"/>
  <c r="O30" i="6"/>
  <c r="N30" i="6"/>
  <c r="M26" i="6"/>
  <c r="L26" i="6"/>
  <c r="O26" i="6"/>
  <c r="N26" i="6"/>
  <c r="M22" i="6"/>
  <c r="L22" i="6"/>
  <c r="O22" i="6"/>
  <c r="N22" i="6"/>
  <c r="M18" i="6"/>
  <c r="L18" i="6"/>
  <c r="O18" i="6"/>
  <c r="N18" i="6"/>
  <c r="M28" i="9"/>
  <c r="M24" i="7"/>
  <c r="M20" i="9"/>
  <c r="M24" i="9"/>
  <c r="M32" i="9"/>
  <c r="M36" i="9"/>
  <c r="M40" i="9"/>
  <c r="M16" i="7"/>
  <c r="M20" i="7"/>
  <c r="M32" i="7"/>
  <c r="M28" i="7"/>
  <c r="K14" i="6"/>
  <c r="M14" i="6"/>
  <c r="P46" i="4"/>
  <c r="P59" i="4"/>
  <c r="P67" i="4"/>
  <c r="P78" i="4"/>
  <c r="L61" i="5"/>
  <c r="I17" i="2" s="1"/>
  <c r="P63" i="4"/>
  <c r="P15" i="4"/>
  <c r="P16" i="4"/>
  <c r="P19" i="4"/>
  <c r="P20" i="4"/>
  <c r="P23" i="4"/>
  <c r="P27" i="4"/>
  <c r="P28" i="4"/>
  <c r="P31" i="4"/>
  <c r="P32" i="4"/>
  <c r="P35" i="4"/>
  <c r="P36" i="4"/>
  <c r="P39" i="4"/>
  <c r="P71" i="4"/>
  <c r="P72" i="4"/>
  <c r="P17" i="5"/>
  <c r="P18" i="5"/>
  <c r="P21" i="5"/>
  <c r="P22" i="5"/>
  <c r="P25" i="5"/>
  <c r="P26" i="5"/>
  <c r="P29" i="5"/>
  <c r="P30" i="5"/>
  <c r="P33" i="5"/>
  <c r="P34" i="5"/>
  <c r="P37" i="5"/>
  <c r="P38" i="5"/>
  <c r="P41" i="5"/>
  <c r="P42" i="5"/>
  <c r="P45" i="5"/>
  <c r="P46" i="5"/>
  <c r="P49" i="5"/>
  <c r="P50" i="5"/>
  <c r="P53" i="5"/>
  <c r="P54" i="5"/>
  <c r="P57" i="5"/>
  <c r="P58" i="5"/>
  <c r="P44" i="4"/>
  <c r="P42" i="4"/>
  <c r="P47" i="4"/>
  <c r="P51" i="4"/>
  <c r="P55" i="4"/>
  <c r="P56" i="4"/>
  <c r="P76" i="4"/>
  <c r="P79" i="4"/>
  <c r="P80" i="4"/>
  <c r="P83" i="4"/>
  <c r="P84" i="4"/>
  <c r="P26" i="9"/>
  <c r="P18" i="9"/>
  <c r="O14" i="7"/>
  <c r="M15" i="5"/>
  <c r="P15" i="5" s="1"/>
  <c r="M19" i="5"/>
  <c r="P19" i="5" s="1"/>
  <c r="M23" i="5"/>
  <c r="P23" i="5" s="1"/>
  <c r="M27" i="5"/>
  <c r="P27" i="5" s="1"/>
  <c r="M31" i="5"/>
  <c r="P31" i="5" s="1"/>
  <c r="M35" i="5"/>
  <c r="P35" i="5" s="1"/>
  <c r="M39" i="5"/>
  <c r="P39" i="5" s="1"/>
  <c r="M43" i="5"/>
  <c r="P43" i="5" s="1"/>
  <c r="M47" i="5"/>
  <c r="P47" i="5" s="1"/>
  <c r="M51" i="5"/>
  <c r="P51" i="5" s="1"/>
  <c r="M55" i="5"/>
  <c r="P55" i="5" s="1"/>
  <c r="M59" i="5"/>
  <c r="P59" i="5" s="1"/>
  <c r="M16" i="9"/>
  <c r="K16" i="9"/>
  <c r="K32" i="9"/>
  <c r="M27" i="9"/>
  <c r="P27" i="9" s="1"/>
  <c r="M23" i="9"/>
  <c r="P23" i="9" s="1"/>
  <c r="K24" i="9"/>
  <c r="M39" i="9"/>
  <c r="K40" i="9"/>
  <c r="M48" i="8"/>
  <c r="P48" i="8" s="1"/>
  <c r="K48" i="8"/>
  <c r="K22" i="7"/>
  <c r="M22" i="7"/>
  <c r="M20" i="8"/>
  <c r="P20" i="8" s="1"/>
  <c r="K20" i="8"/>
  <c r="M28" i="8"/>
  <c r="P28" i="8" s="1"/>
  <c r="K28" i="8"/>
  <c r="M36" i="8"/>
  <c r="P36" i="8" s="1"/>
  <c r="K36" i="8"/>
  <c r="K43" i="8"/>
  <c r="M43" i="8"/>
  <c r="K44" i="8"/>
  <c r="K19" i="7"/>
  <c r="M15" i="8"/>
  <c r="M23" i="8"/>
  <c r="M31" i="8"/>
  <c r="K14" i="7"/>
  <c r="M14" i="7"/>
  <c r="M15" i="7"/>
  <c r="P15" i="7" s="1"/>
  <c r="K15" i="7"/>
  <c r="K26" i="7"/>
  <c r="M26" i="7"/>
  <c r="M27" i="7"/>
  <c r="P27" i="7" s="1"/>
  <c r="K27" i="7"/>
  <c r="P23" i="7"/>
  <c r="M15" i="6"/>
  <c r="P15" i="6" s="1"/>
  <c r="K15" i="6"/>
  <c r="M31" i="6"/>
  <c r="P31" i="6" s="1"/>
  <c r="K31" i="6"/>
  <c r="M19" i="6"/>
  <c r="P19" i="6" s="1"/>
  <c r="K19" i="6"/>
  <c r="M35" i="6"/>
  <c r="P35" i="6" s="1"/>
  <c r="K35" i="6"/>
  <c r="M23" i="6"/>
  <c r="K23" i="6"/>
  <c r="M39" i="6"/>
  <c r="K39" i="6"/>
  <c r="M27" i="6"/>
  <c r="K27" i="6"/>
  <c r="M43" i="6"/>
  <c r="P43" i="6" s="1"/>
  <c r="K43" i="6"/>
  <c r="N87" i="4"/>
  <c r="G16" i="2" s="1"/>
  <c r="K19" i="4"/>
  <c r="K23" i="4"/>
  <c r="K27" i="4"/>
  <c r="K31" i="4"/>
  <c r="K55" i="4"/>
  <c r="K59" i="4"/>
  <c r="K63" i="4"/>
  <c r="K71" i="4"/>
  <c r="K83" i="4"/>
  <c r="K15" i="4"/>
  <c r="K35" i="4"/>
  <c r="K39" i="4"/>
  <c r="K43" i="4"/>
  <c r="K47" i="4"/>
  <c r="K51" i="4"/>
  <c r="K67" i="4"/>
  <c r="K75" i="4"/>
  <c r="K79" i="4"/>
  <c r="L87" i="4"/>
  <c r="I16" i="2" s="1"/>
  <c r="P23" i="8" l="1"/>
  <c r="P22" i="7"/>
  <c r="P26" i="7"/>
  <c r="P23" i="6"/>
  <c r="P15" i="8"/>
  <c r="P27" i="6"/>
  <c r="P39" i="6"/>
  <c r="P43" i="8"/>
  <c r="P15" i="9"/>
  <c r="O31" i="8"/>
  <c r="P31" i="8" s="1"/>
  <c r="P16" i="9"/>
  <c r="P38" i="9"/>
  <c r="P25" i="4"/>
  <c r="P45" i="4"/>
  <c r="P77" i="4"/>
  <c r="P58" i="4"/>
  <c r="K31" i="7"/>
  <c r="O31" i="7"/>
  <c r="P21" i="6"/>
  <c r="P25" i="6"/>
  <c r="K34" i="6"/>
  <c r="O34" i="6"/>
  <c r="K38" i="6"/>
  <c r="O38" i="6"/>
  <c r="P24" i="6"/>
  <c r="K47" i="8"/>
  <c r="O47" i="8"/>
  <c r="K35" i="8"/>
  <c r="O35" i="8"/>
  <c r="P35" i="8" s="1"/>
  <c r="O24" i="4"/>
  <c r="P24" i="4" s="1"/>
  <c r="K24" i="4"/>
  <c r="P31" i="7"/>
  <c r="O14" i="8"/>
  <c r="P14" i="8" s="1"/>
  <c r="P27" i="8"/>
  <c r="P19" i="7"/>
  <c r="P29" i="8"/>
  <c r="K39" i="8"/>
  <c r="O39" i="8"/>
  <c r="P39" i="8" s="1"/>
  <c r="K25" i="8"/>
  <c r="O25" i="8"/>
  <c r="P25" i="8" s="1"/>
  <c r="K17" i="8"/>
  <c r="O17" i="8"/>
  <c r="P17" i="8" s="1"/>
  <c r="P33" i="8"/>
  <c r="P28" i="6"/>
  <c r="P36" i="9"/>
  <c r="O16" i="6"/>
  <c r="P16" i="6" s="1"/>
  <c r="P41" i="8"/>
  <c r="N46" i="6"/>
  <c r="G18" i="2" s="1"/>
  <c r="P45" i="8"/>
  <c r="K29" i="9"/>
  <c r="O29" i="9"/>
  <c r="P29" i="9" s="1"/>
  <c r="K44" i="4"/>
  <c r="K72" i="4"/>
  <c r="K64" i="4"/>
  <c r="L46" i="6"/>
  <c r="I18" i="2" s="1"/>
  <c r="P20" i="9"/>
  <c r="P17" i="9"/>
  <c r="P37" i="8"/>
  <c r="K80" i="4"/>
  <c r="P25" i="9"/>
  <c r="K45" i="6"/>
  <c r="O45" i="6"/>
  <c r="P45" i="6" s="1"/>
  <c r="P33" i="7"/>
  <c r="P34" i="8"/>
  <c r="K37" i="6"/>
  <c r="O37" i="6"/>
  <c r="P37" i="6" s="1"/>
  <c r="P26" i="6"/>
  <c r="P32" i="7"/>
  <c r="O16" i="8"/>
  <c r="P16" i="8" s="1"/>
  <c r="K16" i="8"/>
  <c r="K31" i="9"/>
  <c r="O31" i="9"/>
  <c r="P31" i="9" s="1"/>
  <c r="P24" i="9"/>
  <c r="P32" i="9"/>
  <c r="P34" i="6"/>
  <c r="P42" i="6"/>
  <c r="P30" i="6"/>
  <c r="O35" i="9"/>
  <c r="P35" i="9" s="1"/>
  <c r="P19" i="9"/>
  <c r="K39" i="9"/>
  <c r="O39" i="9"/>
  <c r="P39" i="9" s="1"/>
  <c r="K41" i="6"/>
  <c r="O41" i="6"/>
  <c r="P41" i="6" s="1"/>
  <c r="K29" i="6"/>
  <c r="O29" i="6"/>
  <c r="P29" i="6" s="1"/>
  <c r="K34" i="5"/>
  <c r="K31" i="5"/>
  <c r="K45" i="4"/>
  <c r="K78" i="4"/>
  <c r="K28" i="4"/>
  <c r="K66" i="4"/>
  <c r="P19" i="8"/>
  <c r="K26" i="4"/>
  <c r="K49" i="4"/>
  <c r="K50" i="4"/>
  <c r="K82" i="4"/>
  <c r="K74" i="4"/>
  <c r="K58" i="4"/>
  <c r="K62" i="4"/>
  <c r="K61" i="4"/>
  <c r="K26" i="5"/>
  <c r="K23" i="5"/>
  <c r="P24" i="7"/>
  <c r="P18" i="6"/>
  <c r="N34" i="7"/>
  <c r="G19" i="2" s="1"/>
  <c r="L34" i="7"/>
  <c r="I19" i="2" s="1"/>
  <c r="N50" i="8"/>
  <c r="G20" i="2" s="1"/>
  <c r="P46" i="8"/>
  <c r="P28" i="9"/>
  <c r="L41" i="9"/>
  <c r="I21" i="2" s="1"/>
  <c r="P17" i="7"/>
  <c r="P21" i="7"/>
  <c r="P14" i="9"/>
  <c r="P20" i="6"/>
  <c r="K18" i="9"/>
  <c r="K65" i="4"/>
  <c r="K46" i="5"/>
  <c r="K43" i="5"/>
  <c r="K81" i="4"/>
  <c r="K58" i="5"/>
  <c r="K55" i="5"/>
  <c r="P33" i="6"/>
  <c r="P17" i="6"/>
  <c r="K40" i="8"/>
  <c r="O40" i="8"/>
  <c r="P40" i="8" s="1"/>
  <c r="K33" i="6"/>
  <c r="K38" i="9"/>
  <c r="K22" i="5"/>
  <c r="K19" i="5"/>
  <c r="K18" i="4"/>
  <c r="K86" i="4"/>
  <c r="K70" i="4"/>
  <c r="K17" i="4"/>
  <c r="K34" i="4"/>
  <c r="K42" i="5"/>
  <c r="K39" i="5"/>
  <c r="O60" i="4"/>
  <c r="P60" i="4" s="1"/>
  <c r="K60" i="4"/>
  <c r="K42" i="4"/>
  <c r="K33" i="4"/>
  <c r="K22" i="4"/>
  <c r="K77" i="4"/>
  <c r="K46" i="4"/>
  <c r="K53" i="4"/>
  <c r="O21" i="8"/>
  <c r="K30" i="7"/>
  <c r="K38" i="5"/>
  <c r="K35" i="5"/>
  <c r="K29" i="4"/>
  <c r="K38" i="4"/>
  <c r="K50" i="5"/>
  <c r="K47" i="5"/>
  <c r="K18" i="5"/>
  <c r="K15" i="5"/>
  <c r="K54" i="4"/>
  <c r="K37" i="4"/>
  <c r="K59" i="5"/>
  <c r="K30" i="5"/>
  <c r="K27" i="5"/>
  <c r="N41" i="9"/>
  <c r="G21" i="2" s="1"/>
  <c r="K32" i="8"/>
  <c r="O32" i="8"/>
  <c r="P32" i="8" s="1"/>
  <c r="K34" i="9"/>
  <c r="K26" i="9"/>
  <c r="K54" i="5"/>
  <c r="K51" i="5"/>
  <c r="O73" i="4"/>
  <c r="P73" i="4" s="1"/>
  <c r="K73" i="4"/>
  <c r="K68" i="4"/>
  <c r="O68" i="4"/>
  <c r="P68" i="4" s="1"/>
  <c r="K52" i="4"/>
  <c r="O52" i="4"/>
  <c r="P52" i="4" s="1"/>
  <c r="K41" i="4"/>
  <c r="K30" i="4"/>
  <c r="K21" i="4"/>
  <c r="K25" i="4"/>
  <c r="O30" i="9"/>
  <c r="K30" i="9"/>
  <c r="O48" i="4"/>
  <c r="P48" i="4" s="1"/>
  <c r="K48" i="4"/>
  <c r="O40" i="4"/>
  <c r="K40" i="4"/>
  <c r="K69" i="4"/>
  <c r="P47" i="8"/>
  <c r="P33" i="9"/>
  <c r="P21" i="9"/>
  <c r="P42" i="8"/>
  <c r="K14" i="5"/>
  <c r="P29" i="7"/>
  <c r="P37" i="9"/>
  <c r="L50" i="8"/>
  <c r="I20" i="2" s="1"/>
  <c r="P25" i="7"/>
  <c r="P16" i="7"/>
  <c r="P40" i="9"/>
  <c r="P20" i="7"/>
  <c r="P18" i="8"/>
  <c r="P22" i="8"/>
  <c r="P38" i="6"/>
  <c r="P26" i="8"/>
  <c r="P22" i="6"/>
  <c r="P28" i="7"/>
  <c r="P38" i="8"/>
  <c r="P30" i="8"/>
  <c r="M34" i="7"/>
  <c r="F19" i="2" s="1"/>
  <c r="P14" i="7"/>
  <c r="M41" i="9"/>
  <c r="F21" i="2" s="1"/>
  <c r="M46" i="6"/>
  <c r="F18" i="2" s="1"/>
  <c r="M61" i="5"/>
  <c r="F17" i="2" s="1"/>
  <c r="M50" i="8"/>
  <c r="F20" i="2" s="1"/>
  <c r="M87" i="4"/>
  <c r="F16" i="2" s="1"/>
  <c r="K14" i="8" l="1"/>
  <c r="O34" i="7"/>
  <c r="H19" i="2" s="1"/>
  <c r="P40" i="4"/>
  <c r="P87" i="4" s="1"/>
  <c r="E16" i="2" s="1"/>
  <c r="A16" i="2" s="1"/>
  <c r="O87" i="4"/>
  <c r="H16" i="2" s="1"/>
  <c r="P30" i="9"/>
  <c r="O50" i="8"/>
  <c r="H20" i="2" s="1"/>
  <c r="P21" i="8"/>
  <c r="P50" i="8" s="1"/>
  <c r="N9" i="8" s="1"/>
  <c r="O46" i="6"/>
  <c r="H18" i="2" s="1"/>
  <c r="O61" i="5"/>
  <c r="H17" i="2" s="1"/>
  <c r="P61" i="5"/>
  <c r="E17" i="2" s="1"/>
  <c r="A17" i="2" s="1"/>
  <c r="P34" i="7"/>
  <c r="E19" i="2" s="1"/>
  <c r="A19" i="2" s="1"/>
  <c r="P46" i="6"/>
  <c r="N9" i="6" s="1"/>
  <c r="B16" i="2" l="1"/>
  <c r="D1" i="4"/>
  <c r="B17" i="2"/>
  <c r="D1" i="5"/>
  <c r="B19" i="2"/>
  <c r="D1" i="7"/>
  <c r="N9" i="4"/>
  <c r="O41" i="9"/>
  <c r="H21" i="2" s="1"/>
  <c r="P41" i="9"/>
  <c r="N9" i="9" s="1"/>
  <c r="E18" i="2"/>
  <c r="A18" i="2" s="1"/>
  <c r="N9" i="5"/>
  <c r="N9" i="7"/>
  <c r="E20" i="2"/>
  <c r="A20" i="2" s="1"/>
  <c r="B18" i="2" l="1"/>
  <c r="D1" i="6"/>
  <c r="B20" i="2"/>
  <c r="D1" i="8"/>
  <c r="E21" i="2"/>
  <c r="A21" i="2" s="1"/>
  <c r="B21" i="2" l="1"/>
  <c r="D1" i="9"/>
  <c r="H14" i="3"/>
  <c r="N30" i="3"/>
  <c r="L30" i="3"/>
  <c r="H30" i="3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M14" i="3"/>
  <c r="L14" i="3"/>
  <c r="O15" i="3" l="1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M28" i="3"/>
  <c r="O28" i="3"/>
  <c r="M29" i="3"/>
  <c r="O29" i="3"/>
  <c r="O30" i="3"/>
  <c r="O14" i="3"/>
  <c r="P14" i="3" s="1"/>
  <c r="M18" i="3"/>
  <c r="M22" i="3"/>
  <c r="M26" i="3"/>
  <c r="M30" i="3"/>
  <c r="L31" i="3"/>
  <c r="M15" i="3"/>
  <c r="M19" i="3"/>
  <c r="M23" i="3"/>
  <c r="M27" i="3"/>
  <c r="N31" i="3"/>
  <c r="P16" i="3" l="1"/>
  <c r="P26" i="3"/>
  <c r="P18" i="3"/>
  <c r="P21" i="3"/>
  <c r="P30" i="3"/>
  <c r="P22" i="3"/>
  <c r="P28" i="3"/>
  <c r="P25" i="3"/>
  <c r="P20" i="3"/>
  <c r="P17" i="3"/>
  <c r="K20" i="3"/>
  <c r="P29" i="3"/>
  <c r="P24" i="3"/>
  <c r="K28" i="3"/>
  <c r="K17" i="3"/>
  <c r="K25" i="3"/>
  <c r="P15" i="3"/>
  <c r="P23" i="3"/>
  <c r="K29" i="3"/>
  <c r="P27" i="3"/>
  <c r="P19" i="3"/>
  <c r="G15" i="2"/>
  <c r="K21" i="3"/>
  <c r="K16" i="3"/>
  <c r="K24" i="3"/>
  <c r="K27" i="3"/>
  <c r="K23" i="3"/>
  <c r="K19" i="3"/>
  <c r="K15" i="3"/>
  <c r="K30" i="3"/>
  <c r="K26" i="3"/>
  <c r="K22" i="3"/>
  <c r="K18" i="3"/>
  <c r="K14" i="3"/>
  <c r="I15" i="2"/>
  <c r="M31" i="3"/>
  <c r="P31" i="3" l="1"/>
  <c r="O31" i="3"/>
  <c r="F15" i="2"/>
  <c r="H15" i="2" l="1"/>
  <c r="N9" i="3"/>
  <c r="E15" i="2"/>
  <c r="A15" i="2" s="1"/>
  <c r="B15" i="2" l="1"/>
  <c r="D1" i="3"/>
  <c r="I22" i="2"/>
  <c r="H22" i="2"/>
  <c r="G22" i="2"/>
  <c r="F22" i="2"/>
  <c r="E22" i="2"/>
  <c r="E25" i="2" s="1"/>
  <c r="D11" i="2" l="1"/>
  <c r="E23" i="2"/>
  <c r="E24" i="2" s="1"/>
  <c r="E26" i="2" l="1"/>
  <c r="D10" i="2" l="1"/>
  <c r="C19" i="1"/>
  <c r="C26" i="1" s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2E0E01C3-FB58-43BE-AB46-9692B915B0F7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grāmatas, izdzēst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F40915A2-04FB-4C17-9D18-DBD94EEFC746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 izdzēst
</t>
        </r>
        <r>
          <rPr>
            <sz val="9"/>
            <color rgb="FF000000"/>
            <rFont val="Tahoma"/>
            <family val="2"/>
            <charset val="186"/>
          </rPr>
          <t xml:space="preserve">Liekās excel rindas izdzēst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30145459-9F14-4897-880A-8B7CA7CB836F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 izdzēst
</t>
        </r>
        <r>
          <rPr>
            <sz val="9"/>
            <color rgb="FF000000"/>
            <rFont val="Tahoma"/>
            <family val="2"/>
            <charset val="186"/>
          </rPr>
          <t xml:space="preserve">Liekās excel rindas izdzēst
</t>
        </r>
        <r>
          <rPr>
            <sz val="9"/>
            <color rgb="FF000000"/>
            <rFont val="Tahoma"/>
            <family val="2"/>
            <charset val="186"/>
          </rPr>
          <t xml:space="preserve">Uzsākt pirmo ierakstu rindā 14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ACE65B1-FFD8-4DA2-B717-8F1E9C763437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 izdzēst
</t>
        </r>
        <r>
          <rPr>
            <sz val="9"/>
            <color rgb="FF000000"/>
            <rFont val="Tahoma"/>
            <family val="2"/>
            <charset val="186"/>
          </rPr>
          <t xml:space="preserve">Liekās excel rindas izdzēst
</t>
        </r>
        <r>
          <rPr>
            <sz val="9"/>
            <color rgb="FF000000"/>
            <rFont val="Tahoma"/>
            <family val="2"/>
            <charset val="186"/>
          </rPr>
          <t xml:space="preserve">Uzsākt pirmo ierakstu rindā 14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74D905C-5425-414D-A72C-AFAF66E2F5E9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 izdzēst
</t>
        </r>
        <r>
          <rPr>
            <sz val="9"/>
            <color rgb="FF000000"/>
            <rFont val="Tahoma"/>
            <family val="2"/>
            <charset val="186"/>
          </rPr>
          <t xml:space="preserve">Liekās excel rindas izdzēst
</t>
        </r>
        <r>
          <rPr>
            <sz val="9"/>
            <color rgb="FF000000"/>
            <rFont val="Tahoma"/>
            <family val="2"/>
            <charset val="186"/>
          </rPr>
          <t xml:space="preserve">Uzsākt pirmo ierakstu rindā 14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ADEED920-9AD0-4180-BF9D-F1CBE25E4AB5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 izdzēst
</t>
        </r>
        <r>
          <rPr>
            <sz val="9"/>
            <color rgb="FF000000"/>
            <rFont val="Tahoma"/>
            <family val="2"/>
            <charset val="186"/>
          </rPr>
          <t xml:space="preserve">Liekās excel rindas izdzēst
</t>
        </r>
        <r>
          <rPr>
            <sz val="9"/>
            <color rgb="FF000000"/>
            <rFont val="Tahoma"/>
            <family val="2"/>
            <charset val="186"/>
          </rPr>
          <t xml:space="preserve">Uzsākt pirmo ierakstu rindā 14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9314ADE6-860E-4D52-9A0A-5EE9BC835BE8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 izdzēst
</t>
        </r>
        <r>
          <rPr>
            <sz val="9"/>
            <color rgb="FF000000"/>
            <rFont val="Tahoma"/>
            <family val="2"/>
            <charset val="186"/>
          </rPr>
          <t xml:space="preserve">Liekās excel rindas izdzēst
</t>
        </r>
        <r>
          <rPr>
            <sz val="9"/>
            <color rgb="FF000000"/>
            <rFont val="Tahoma"/>
            <family val="2"/>
            <charset val="186"/>
          </rPr>
          <t xml:space="preserve">Uzsākt pirmo ierakstu rindā 14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FFA137F-BD3E-4DAF-A883-C8679B084C1C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 izdzēst
</t>
        </r>
        <r>
          <rPr>
            <sz val="9"/>
            <color rgb="FF000000"/>
            <rFont val="Tahoma"/>
            <family val="2"/>
            <charset val="186"/>
          </rPr>
          <t xml:space="preserve">Liekās excel rindas izdzēst
</t>
        </r>
        <r>
          <rPr>
            <sz val="9"/>
            <color rgb="FF000000"/>
            <rFont val="Tahoma"/>
            <family val="2"/>
            <charset val="186"/>
          </rPr>
          <t xml:space="preserve">Uzsākt pirmo ierakstu rindā 14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5682BDF9-6C5E-434B-93C7-4B4E58CC6869}">
      <text>
        <r>
          <rPr>
            <b/>
            <sz val="9"/>
            <color rgb="FF000000"/>
            <rFont val="Tahoma"/>
            <family val="2"/>
            <charset val="186"/>
          </rPr>
          <t xml:space="preserve">ALTUM Kompetentces centrs:
</t>
        </r>
        <r>
          <rPr>
            <sz val="9"/>
            <color rgb="FF000000"/>
            <rFont val="Tahoma"/>
            <family val="2"/>
            <charset val="186"/>
          </rPr>
          <t xml:space="preserve">Excel šūnu krāsas:
</t>
        </r>
        <r>
          <rPr>
            <sz val="9"/>
            <color rgb="FF000000"/>
            <rFont val="Tahoma"/>
            <family val="2"/>
            <charset val="186"/>
          </rPr>
          <t xml:space="preserve">Zaļa- aizpildāmas šūnas
</t>
        </r>
        <r>
          <rPr>
            <sz val="9"/>
            <color rgb="FF000000"/>
            <rFont val="Tahoma"/>
            <family val="2"/>
            <charset val="186"/>
          </rPr>
          <t xml:space="preserve">Dzeltena- šūnas automātiski aizpildās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Liekos excel sheet, darba grāmatas izdzēst
</t>
        </r>
        <r>
          <rPr>
            <sz val="9"/>
            <color rgb="FF000000"/>
            <rFont val="Tahoma"/>
            <family val="2"/>
            <charset val="186"/>
          </rPr>
          <t xml:space="preserve">Liekās excel rindas izdzēst
</t>
        </r>
        <r>
          <rPr>
            <sz val="9"/>
            <color rgb="FF000000"/>
            <rFont val="Tahoma"/>
            <family val="2"/>
            <charset val="186"/>
          </rPr>
          <t xml:space="preserve">Uzsākt pirmo ierakstu rindā 14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Ar detalizēta informācija, par tāmju aizpildīšanu var iepazīties altum.lv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 xml:space="preserve">ALTUM Forma 2 sistēma atpazīst un darbojas tikai ar altum.lv publicētajām tāmju sagatavēm.
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  <r>
          <rPr>
            <sz val="9"/>
            <color rgb="FF000000"/>
            <rFont val="Tahoma"/>
            <family val="2"/>
            <charset val="186"/>
          </rPr>
          <t>Tel. 67774064</t>
        </r>
      </text>
    </comment>
  </commentList>
</comments>
</file>

<file path=xl/sharedStrings.xml><?xml version="1.0" encoding="utf-8"?>
<sst xmlns="http://schemas.openxmlformats.org/spreadsheetml/2006/main" count="769" uniqueCount="297">
  <si>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</si>
  <si>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</si>
  <si>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</si>
  <si>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</si>
  <si>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</si>
  <si>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</si>
  <si>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</si>
  <si>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</si>
  <si>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</si>
  <si>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</si>
  <si>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</si>
  <si>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</si>
  <si>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</si>
  <si>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</si>
  <si>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</si>
  <si>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</si>
  <si>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</si>
  <si>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</si>
  <si>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</si>
  <si>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</si>
  <si>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</si>
  <si>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</si>
  <si>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</si>
  <si>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</si>
  <si>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</si>
  <si>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</si>
  <si>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</si>
  <si>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</si>
  <si>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</si>
  <si>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</si>
  <si>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</si>
  <si>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</si>
  <si>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</si>
  <si>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</si>
  <si>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</si>
  <si>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</si>
  <si>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</si>
  <si>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</si>
  <si>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</si>
  <si>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</si>
  <si>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</si>
  <si>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</si>
  <si>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</si>
  <si>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</si>
  <si>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</si>
  <si>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</si>
  <si>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</si>
  <si>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</si>
  <si>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</si>
  <si>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</si>
  <si>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</si>
  <si>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</si>
  <si>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</si>
  <si>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</si>
  <si>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</si>
  <si>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ēka</t>
  </si>
  <si>
    <t xml:space="preserve">Energoefektivitātes paaugstināšanas projekts dzīvojamai mājai </t>
  </si>
  <si>
    <t>Garozas iela 22, Jelgava, LV-3002, KAD.NR.09000140139001</t>
  </si>
  <si>
    <t>Būvlaukums</t>
  </si>
  <si>
    <t>BŪVLAUKUMA SAGATAVOŠANA</t>
  </si>
  <si>
    <t>Inventārā žoga montāža-demontāža, vārtu izveidošana</t>
  </si>
  <si>
    <t>m</t>
  </si>
  <si>
    <t>Žoga nomas izmaksas</t>
  </si>
  <si>
    <t>k-ts</t>
  </si>
  <si>
    <t>Sadzīves telpu piegāde un pieslēgums komunikācijām, aizvesšana pēc būvdarbu veikšanas</t>
  </si>
  <si>
    <t>Strādnieku vagoniņa nomas izmaksas</t>
  </si>
  <si>
    <t>Noliktava konteinera nomas izmaksas</t>
  </si>
  <si>
    <t>Sarga konteinera nomas izmaksas</t>
  </si>
  <si>
    <t>WC apkalpošana un noma</t>
  </si>
  <si>
    <t>Pagaidu nojumes pie ieejām izgatavotas no koka un finiera.</t>
  </si>
  <si>
    <t>k-ti</t>
  </si>
  <si>
    <t>Būvlaukuma apsardze</t>
  </si>
  <si>
    <t>Būvtāfele un tās uzstādīšana</t>
  </si>
  <si>
    <t>Ugunsdzēsēju stends, tā uzstādīšana</t>
  </si>
  <si>
    <t>gab.</t>
  </si>
  <si>
    <t>Pagaidu pieslēgums - elektroapgādei un ūdensapgādei</t>
  </si>
  <si>
    <t>obj.</t>
  </si>
  <si>
    <t>Apgaismes mastu ierīkošana un noņemšana</t>
  </si>
  <si>
    <t>Apgaismes mastu noma</t>
  </si>
  <si>
    <t xml:space="preserve">Būvgružu savākšana un izvesšana </t>
  </si>
  <si>
    <t xml:space="preserve">Tiešās izmaksas kopā, t. sk. darba devēja sociālais nodoklis 23.59% </t>
  </si>
  <si>
    <t>Jumta remonts un siltināšana</t>
  </si>
  <si>
    <t xml:space="preserve"> JUMTA SEGUMA MAIŅA UN KONSTRUKCIJU ATJAUNOŠANA</t>
  </si>
  <si>
    <t>Lietus ūdens novadsistēmas demontāža</t>
  </si>
  <si>
    <t xml:space="preserve">Esošo azbesta cementa lokšņu jumta segumu ar latojumu demontāža </t>
  </si>
  <si>
    <t>m2</t>
  </si>
  <si>
    <t>Bēniņu pārseguma attīrīšana</t>
  </si>
  <si>
    <t>Koka konstrukciju nostiprināšana un remonts, pēc nepieciešamības veikt jumta spāres pagarināšanu dzegas izbūvei</t>
  </si>
  <si>
    <t>kompl.</t>
  </si>
  <si>
    <t xml:space="preserve">Kokmateriāli </t>
  </si>
  <si>
    <t>m3</t>
  </si>
  <si>
    <t>Palīgmateriāli</t>
  </si>
  <si>
    <t>Difūzijas membrānas ieklāšana</t>
  </si>
  <si>
    <t>ELKATEK SD 100 difūzplēve vai ekvivalents</t>
  </si>
  <si>
    <t>Latojums ierīkošana</t>
  </si>
  <si>
    <t>Pret degšanu un pūšanu apstrādāts kokmateriāls</t>
  </si>
  <si>
    <t>Naglas</t>
  </si>
  <si>
    <t>kg</t>
  </si>
  <si>
    <t>Bezazbesta šīfera ierīkošana</t>
  </si>
  <si>
    <t>Jumta loksne Eternit Agro L 1750x1130mm brūna BL-21 vai ekvivalents</t>
  </si>
  <si>
    <t>Skrūve Eternit 6x100mm brūna (TROX 30) BL-21 vai ekvivalents</t>
  </si>
  <si>
    <t>Kore 150x150 brūns RR-32 PE (L=2000) vai ekvivalents</t>
  </si>
  <si>
    <t>t.m.</t>
  </si>
  <si>
    <t>Vējdēlis ETERNIT-am brūns RR-32 PE (L=2000) vai ekvivalents</t>
  </si>
  <si>
    <t>Eternit krāsa 0,5kg, brūna vai ekvivalents</t>
  </si>
  <si>
    <t>Aerators Eternit (ventilācijas pārsegs), brūns vai ekvivalents (atbilstoši AR skaidrojošam aprakstam)</t>
  </si>
  <si>
    <t>Kores lente Eurovent ROLL STANDARD 310mmx5m, brūns RAL8019 vai ekvivalents</t>
  </si>
  <si>
    <t>Apmale 417-451 RR-32 PE vai ekvivalents</t>
  </si>
  <si>
    <t>Drošības troses montāža</t>
  </si>
  <si>
    <t>Ventilācijas izvadu piemūrēšana</t>
  </si>
  <si>
    <t>Java mūrēšanai SAKRET ZM vai ekvivalents</t>
  </si>
  <si>
    <t>maisi</t>
  </si>
  <si>
    <t>Ķieģeļi  silikāta</t>
  </si>
  <si>
    <t>Skursteņu apdare ar sietu iestrādātu līmjavas kārtā</t>
  </si>
  <si>
    <t>Siets dzeltens, 160g vai ekvivalents</t>
  </si>
  <si>
    <t>Līmjava SAKRET BAK vai ekvivalents</t>
  </si>
  <si>
    <t xml:space="preserve">Stūra profils ar sieta pagarinājumu </t>
  </si>
  <si>
    <t>Skursteņu dekoratīvais apmetums</t>
  </si>
  <si>
    <t>Zemapmetuma grunts SAKRET PG vai ekvivalents</t>
  </si>
  <si>
    <t>Apmetums SAKRET SBP vai ekvivalents</t>
  </si>
  <si>
    <t xml:space="preserve">Skursteņu dekoratīvais krāsojums </t>
  </si>
  <si>
    <t>Gunts krāsa Sadolin Sando Base vai ekvivalents</t>
  </si>
  <si>
    <t>Krāsa tonēta Sadolin Sando F vai ekvivalents</t>
  </si>
  <si>
    <t xml:space="preserve">Skursteņu jumtiņu ierīkošana </t>
  </si>
  <si>
    <t>Skārda elemetu ierīkošana</t>
  </si>
  <si>
    <t>Lāsenis</t>
  </si>
  <si>
    <t xml:space="preserve">m </t>
  </si>
  <si>
    <t>Lietus ūdens novadsistēmas uzstādīšana</t>
  </si>
  <si>
    <t>Notekrenes BORGA vai ekvivalents 100mm</t>
  </si>
  <si>
    <t>Notekcaurules BORGA vai ekvivalents 100mm</t>
  </si>
  <si>
    <t>Jumta lūkas uzstādīšana LU-2 700x700</t>
  </si>
  <si>
    <t>gab</t>
  </si>
  <si>
    <t>Jumta-bēniņu starppārseguma siltināšana</t>
  </si>
  <si>
    <t>PAROC BLT 9 beramā vate vai ekvivalents  λ≤0,041W/mK b=300mm</t>
  </si>
  <si>
    <t>Laipu izbūve bēniņos</t>
  </si>
  <si>
    <t>Kokmateriāli</t>
  </si>
  <si>
    <t>Dabīgās ventilācijas kanālu tīrīšana un vilkmes pārbaude ar atzinumu</t>
  </si>
  <si>
    <t xml:space="preserve"> PLAKANĀ JUMTA REMONTS VIRS IEEJĀM</t>
  </si>
  <si>
    <t>Jumta seguma attīrīšana</t>
  </si>
  <si>
    <t>Betona jumta tīrīšana, rūpīga piesūcināšana virsmas ar ūdeni</t>
  </si>
  <si>
    <t>Betona jumta laukuma un griestu apstrāde ar Skrepa M600 sauso injekciju maisījumu (Penetron)</t>
  </si>
  <si>
    <t>Skrepa M600 vai ekvivalents</t>
  </si>
  <si>
    <t>Betona jumta laukuma apstrāde ar dziļi impregnējamo hidroizolācijas materiālu Penetron</t>
  </si>
  <si>
    <t>Penetron vai ekvivalents</t>
  </si>
  <si>
    <t>Griestu krāsošana</t>
  </si>
  <si>
    <t>Jumta mīkstā seguma ieklāšana</t>
  </si>
  <si>
    <t>Apakšklājs &gt; 3,00 kg/m2 Bikroelast EPP vai ekvivalents</t>
  </si>
  <si>
    <t>Virsklājs &gt; 4,00 kg/m2 Bikroelast EKP vai ekvivalents</t>
  </si>
  <si>
    <t>Gāze</t>
  </si>
  <si>
    <t>Pieslēgums pie sienas</t>
  </si>
  <si>
    <t>tek.m</t>
  </si>
  <si>
    <t>Vējamala</t>
  </si>
  <si>
    <t>Notekrenes, teknes BORGA vai ekvivalents100mm</t>
  </si>
  <si>
    <t>Fasāde</t>
  </si>
  <si>
    <t>FASĀDES SILTINĀŠANA UN APDARE</t>
  </si>
  <si>
    <t>Esošā aprīkojuma demontāža no fasādes un montāža pēc rekonstrukcijas darbu pabeigšanas (numura zīme, karoga turētājs, gaismekļi, sarunu iekārtas, kodatslēgas u.c.)</t>
  </si>
  <si>
    <t>Skārda palodžu demontāža</t>
  </si>
  <si>
    <t>Fasādes sastatņu montāža-demontāža</t>
  </si>
  <si>
    <t>Sastatņu nomas izmkasas</t>
  </si>
  <si>
    <t>Sastatņu aizsargsiets</t>
  </si>
  <si>
    <t>Zempalodžu pusķieģeļu izbīdijumu demontāža</t>
  </si>
  <si>
    <t>Esošās fasādes virsmas attīrīšana un gruntēša</t>
  </si>
  <si>
    <t>Fasādes virsmas izlīdzināšana ar līmjavu, izdrupušo vietu remonts, izdrupuma vietu aizpildi ar javu un papildus sieta slāņa iestrādi</t>
  </si>
  <si>
    <t>Fasādes vates iestrāde</t>
  </si>
  <si>
    <t>Akmens vate λ≤0,038W/mK b=150mm vai ekvivalents</t>
  </si>
  <si>
    <t xml:space="preserve">Dībeļi wkret-met 10x260mm vai ekvivalents </t>
  </si>
  <si>
    <t>gb</t>
  </si>
  <si>
    <t>Cokola profils ar lāseni</t>
  </si>
  <si>
    <t>Fasādes apdare ar sietu iestrādātu līmjavas kārtā</t>
  </si>
  <si>
    <t>Fasādes dekoratīvais apmetums</t>
  </si>
  <si>
    <t>Zemapmetuma grunts SAKRET PG</t>
  </si>
  <si>
    <t>Apmetums SAKRET SBP</t>
  </si>
  <si>
    <t>Fasādes dekoratīvais krāsojums atbilstoši krāsu pasei</t>
  </si>
  <si>
    <t>Ailu sānu malu un palodžu apdare ar siltumizolācijas materiālu, pieslēguma logu un durvju blokam hermetizācija</t>
  </si>
  <si>
    <t>Akmens vate λ≤0,038W/mK b=30mm vai ekvivalents</t>
  </si>
  <si>
    <t xml:space="preserve">Dībeļi wkret-met 10x70mm vai ekvivalents </t>
  </si>
  <si>
    <t>Ailu malu apdare ar sietu iestrādātu līmjavas kārtā</t>
  </si>
  <si>
    <t>Stūra profils ar sieta pagarinājumu</t>
  </si>
  <si>
    <t>Ailu malu dekoratīvais apmetums</t>
  </si>
  <si>
    <t>Ailu malu dekoratīvais krāsojums atbilstoši krāsu pasei</t>
  </si>
  <si>
    <t>Ventilācijas vārstu ierīkošana atbilstoši ražotāja montāžai</t>
  </si>
  <si>
    <t>Pašregulējošais svaiga gaisa ventilis - VTK-80 vai ekvivalents</t>
  </si>
  <si>
    <t>Palodžu izgatavošana un montāža cinkots skārds 270mm</t>
  </si>
  <si>
    <t>R-2 metāla reste (250x250) uzstādīšana</t>
  </si>
  <si>
    <t>Esošas elektrības sadales kastes nobīde no fasādes par min 210 mm saskaņā ar ELT-1, t.sk. kabeļu pārvietošana uz fasādi</t>
  </si>
  <si>
    <t>Cokols</t>
  </si>
  <si>
    <t>Segumu demontāža ap ēku papildus 1.0 m platumā, lai nodrošinātu vietu cokola apdares darbu veikšanai</t>
  </si>
  <si>
    <t>Esošo pamatu atrakšana 1 m dziļumā un 1.0 m platumā</t>
  </si>
  <si>
    <t>Pamatu un cokola virsmas attīrīšana, bojāto vietu nokalšana</t>
  </si>
  <si>
    <t>Pamatu un cokola virsmas izlīdzināšana ar hidrofobu javu, bojāto vietu remonts</t>
  </si>
  <si>
    <t>Pamatu siltumizolācijas slāņa iestrāde pielīmējot to ar bituma bāzes hidroizolāciju/līmi bez šķīdinātājiem</t>
  </si>
  <si>
    <t>Putupolistirols Tenapors supra EPS-120 vai ekvivalents λ≤0,037W/mK b=100mm</t>
  </si>
  <si>
    <t>Bituma bāzes hidroizolāciju/līmi bez šķīdinātājiem TechnoNICOL vai ekvivalents</t>
  </si>
  <si>
    <t>Virspamata zonas  sieniņu novilkšana ar līmjavu un sieta iestrāde</t>
  </si>
  <si>
    <t>Cokola  dekoratīvais apmetums</t>
  </si>
  <si>
    <t>Cokola un  krāsojums atbilstoši krāsu pasei</t>
  </si>
  <si>
    <t>Gunts krāsa HANSA SILICAT PRIMIER vai ekvivalents</t>
  </si>
  <si>
    <t>Tonēta cokola krāsa HANSA SOKKEL vai ekvivalents</t>
  </si>
  <si>
    <t>Būvbedres aizbēršana veicot blietēšanu pa kārtām un daļēju grunts nomaiņu (50% apjomā)</t>
  </si>
  <si>
    <t>Smilts ar piegādi</t>
  </si>
  <si>
    <t>Liekās grunts izvesšana un utilizācija</t>
  </si>
  <si>
    <t>Drenējoša slāņa izveide</t>
  </si>
  <si>
    <t>Rupjas smilts</t>
  </si>
  <si>
    <t>Sagataves kartas uzveide</t>
  </si>
  <si>
    <t>Smilts</t>
  </si>
  <si>
    <t>Šķembas  frakcija 20-40</t>
  </si>
  <si>
    <t>Borta akmens montāža</t>
  </si>
  <si>
    <t>Brūģešanas darbi</t>
  </si>
  <si>
    <t>Bruģis 198x98x60</t>
  </si>
  <si>
    <t>Esošo lieveņu betona virsmas un pakāpienu attīrīšana, remonts un gruntēšana</t>
  </si>
  <si>
    <t>Pašizlīdzinošā sastāva iestrāde lievenī</t>
  </si>
  <si>
    <t>Durvju un logu bloku montāža</t>
  </si>
  <si>
    <t>DURVJU UN LOGU BLOKU MONTĀŽA</t>
  </si>
  <si>
    <t>Veco logu un ventilācijas restes demontāža un jaunu PVC logu bloku uzstādīšana (ar Uw ≤ 1,1 W/(m2K)</t>
  </si>
  <si>
    <t>L-1 logu bloks (1400x2100)</t>
  </si>
  <si>
    <t>L-2 logu bloks (1400x1500)</t>
  </si>
  <si>
    <t>L-3 logu bloks (1400x1500)</t>
  </si>
  <si>
    <t>L-4 logu bloks (1200x1200)</t>
  </si>
  <si>
    <t>R-1 metāla reste (520x600)</t>
  </si>
  <si>
    <t>R-2 metāla reste (520x600)</t>
  </si>
  <si>
    <t>Palodzes iekšējās DSP 550mm</t>
  </si>
  <si>
    <t>Ailu apdare pēc AR-18  rasējumiem</t>
  </si>
  <si>
    <t>Gaisa pieplūdes vārsta ierīkošana logu blokos vent-sys vai ekvivalents</t>
  </si>
  <si>
    <t>Bēniņu lūkas uzstādīšana LU-1 800x800</t>
  </si>
  <si>
    <t>Veco durvju demontāža un jaunu tērauda durvju bloka uzstādīšana (ar Uw ≤ 1,8 W/(m2K)) vai ekvivalents</t>
  </si>
  <si>
    <t>D-1 tērauda ārdurvju bloks (2170x1390), t.sk. durvju aizvērēji vai ekvivalents</t>
  </si>
  <si>
    <t>Veco durvju demontāža un jaunu koka durvju bloka uzstādīšana vai ekvivalents</t>
  </si>
  <si>
    <t>D-2 koka durvju bloks (2170x1000), t.sk. durvju aizvērēji vai ekvivalents</t>
  </si>
  <si>
    <t>D-3 koka durvju bloks (2170x1000) vai ekvivalents</t>
  </si>
  <si>
    <t>Tvaika barjera lentas montāža jaunajiem logiem un ārdurvīm no iekšpuses</t>
  </si>
  <si>
    <t>Pretvēja barjera lentas montāža visiem logiem un ārdurvīm no ārpuses</t>
  </si>
  <si>
    <t>ĒKAS RADIATORU APKURES SISTĒMA</t>
  </si>
  <si>
    <t>Čuguna radiatoru demontāža</t>
  </si>
  <si>
    <t>Caurumu izkalšana caurulēm (skatīt AVK rasējumus)</t>
  </si>
  <si>
    <t>Cauruļvadu demontāža</t>
  </si>
  <si>
    <t>Tērauda radiators, tips - ar sānu pieslēgumu, komplektā - korķis, atgaisošanas ventilis, stiprinājumi 22-300-2000 Purmo compact vai ekvivalents</t>
  </si>
  <si>
    <t>Tērauda radiators, tips - ar sānu pieslēgumu, komplektā - korķis, atgaisošanas ventilis, stiprinājumi 22-500-1000 Purmo compact vai ekvivalents</t>
  </si>
  <si>
    <t>Tērauda radiators, tips - ar sānu pieslēgumu, komplektā - korķis, atgaisošanas ventilis, stiprinājumi 22-500-1200 Purmo compact vai ekvivalents</t>
  </si>
  <si>
    <t>Tērauda radiators, tips - ar sānu pieslēgumu, komplektā - korķis, atgaisošanas ventilis, stiprinājumi 22-500-1400 Purmo compact vai ekvivalents</t>
  </si>
  <si>
    <t>Tērauda radiators, tips - ar sānu pieslēgumu, komplektā - korķis, atgaisošanas ventilis, stiprinājumi 22-500-600 Purmo compact vai ekvivalents</t>
  </si>
  <si>
    <t>Tērauda radiators, tips - ar sānu pieslēgumu, komplektā - korķis, atgaisošanas ventilis, stiprinājumi 22-500-800 Purmo compact vai ekvivalents</t>
  </si>
  <si>
    <t>Tērauda radiators, tips - ar sānu pieslēgumu, komplektā - korķis, atgaisošanas ventilis, stiprinājumi 22-900-800 Purmo compact vai ekvivalents</t>
  </si>
  <si>
    <t>Noslēgventilis RLV-S DN15 vai ekvivalents</t>
  </si>
  <si>
    <t>No spiediena neatkarīgs dinamiskais radiatora termostatiskais vārsts AR-DV DN15 vai ekvivalents</t>
  </si>
  <si>
    <t>Termostatiskais sensors (termogalva) RAS-C5015 vai ekvivalents</t>
  </si>
  <si>
    <t>Alokators ar attālināto nolasīšanu</t>
  </si>
  <si>
    <t>Noslēgventilis DN15</t>
  </si>
  <si>
    <t>Noslēgventilis DN20</t>
  </si>
  <si>
    <t>Noslēgventilis DN50</t>
  </si>
  <si>
    <t>Tērauda caurule DN15 (presējamā)</t>
  </si>
  <si>
    <t>Tērauda caurule DN20 (presējamā)</t>
  </si>
  <si>
    <t xml:space="preserve">Tērauda caurule DN15 </t>
  </si>
  <si>
    <t xml:space="preserve">Tērauda caurule DN20 </t>
  </si>
  <si>
    <t>Tērauda caurule DN25</t>
  </si>
  <si>
    <t>Tērauda caurule DN32</t>
  </si>
  <si>
    <t>Tērauda caurule DN40</t>
  </si>
  <si>
    <t>Tērauda caurule DN50</t>
  </si>
  <si>
    <t>Minerālvates izolācijas čaula, ar alum. atstarojošo slāni; s=50mm 21 (λ ≤  0,045 W/(mK), 100 °C, λ100 ) Paroc vai ekvivalents</t>
  </si>
  <si>
    <t>Minerālvates izolācijas čaula, ar alum. atstarojošo slāni; s=50mm 27 (λ ≤  0,045 W/(mK), 100 °C, λ100) Paroc vai ekvivalents</t>
  </si>
  <si>
    <t>Minerālvates izolācijas čaula, ar alum. atstarojošo slāni; s=50mm 34 (λ ≤  0,045 W/(mK), 100 °C, λ100) Paroc vai ekvivalents</t>
  </si>
  <si>
    <t>Minerālvates izolācijas čaula, ar alum. atstarojošo slāni; s=50mm 42 (λ ≤  0,045 W/(mK), 100 °C, λ100) Paroc vai ekvivalents</t>
  </si>
  <si>
    <t>Minerālvates izolācijas čaula, ar alum. atstarojošo slāni; s=50mm 48 (λ ≤  0,045 W/(mK), 100 °C, λ100) Paroc vai ekvivalents</t>
  </si>
  <si>
    <t>Minerālvates izolācijas čaula, ar alum. atstarojošo slāni; s=50mm 60 (λ ≤  0,045 W/(mK), 100 °C, λ100) Paroc vai ekvivalents</t>
  </si>
  <si>
    <t>Ugunsdrošās manžetes cauruļvadu pārsegumu šķērsojumu vietās</t>
  </si>
  <si>
    <t>Cauruļu veidgabali, stiprinājumi, skrūves u.c. palīgmateriāli</t>
  </si>
  <si>
    <t>Izolācijas montāžas palīgmateriāli</t>
  </si>
  <si>
    <t>Apkures siltķermeņu demontāža, jaunu montāža uzstādot termoregulējošos ventiļus</t>
  </si>
  <si>
    <t>Siltummezgls</t>
  </si>
  <si>
    <t>SILTUMMEZGLU IEKĀRTAS</t>
  </si>
  <si>
    <t>Siltumenerģijas skaitītājs Q=1,5 m3/h, DN 20, piegāda Fortum (vai ekvivalents)</t>
  </si>
  <si>
    <t>kmpl.</t>
  </si>
  <si>
    <t>Automātikas vadības bloks ar devējiem Danfoss ECL-Comfort 110 (vai ekvivalents)</t>
  </si>
  <si>
    <t>Apkures siltummainis ar siltumizolāciju Danfoss XB 20-1/30, 105-70 / 70-50 0C (vai ekvivalents)</t>
  </si>
  <si>
    <t>Apkures 2-ceļu regulējošajs vārsts VRG2-Kvs1,6-DN15, Kvs=1,4 m3/h (vai ekvivalents)</t>
  </si>
  <si>
    <t>Izpildmehānisms Danfoss AMV 323 (vai ekvivalents)</t>
  </si>
  <si>
    <t>Apkures cirkulācijas sūknis Wilo Yonos MAXO 30/0,5-7, Q=2,2 m3/h, H=6,2 m (vai ekvivalents)</t>
  </si>
  <si>
    <t>Piebarošanas karstā ūdens skaitītājs Zenner ETWD-DN 15, Q=1,5 m3/h (vai ekvivalents)</t>
  </si>
  <si>
    <t>Piebarošanas vārsts DN 15 (vai ekvivalents)</t>
  </si>
  <si>
    <t>Izplešanās trauks V=18 L, ER-18 (vai ekvivalents)</t>
  </si>
  <si>
    <t>SILTUMMEZGLU MATERIĀLI</t>
  </si>
  <si>
    <t>Metināmais lodveida vārsts DN 32 (vai ekvivalents)</t>
  </si>
  <si>
    <t>Metināmais lodveida vārsts DN 25 (vai ekvivalents)</t>
  </si>
  <si>
    <t>Metināmais lodveida vārsts DN 20 (vai ekvivalents)</t>
  </si>
  <si>
    <t>Metināmais lodveida vārsts DN 15 (vai ekvivalents)</t>
  </si>
  <si>
    <t>Mehāniskais filtrs, atloku DN 32 (vai ekvivalents)</t>
  </si>
  <si>
    <t>Mehāniskais filtrs, atloku DN 25 (vai ekvivalents)</t>
  </si>
  <si>
    <t>Mehāniskais filtrs DN 15 (vai ekvivalents)</t>
  </si>
  <si>
    <t>Drošības vārsts, Pmax 6 bar DN 15 (vai ekvivalents)</t>
  </si>
  <si>
    <t>Tehniskais manometrs Pmax 6 bar (vai ekvivalents)</t>
  </si>
  <si>
    <t>Izlaide, atgaisotājs vai manometru krāns DN 15 (vai ekvivalents)</t>
  </si>
  <si>
    <t>Cauruļvadi, siltumizolācija un caurules veidgabali DN 32 - DN 15 (vai ekvivalents)</t>
  </si>
  <si>
    <t>SILTUMMEZGLA MONTĀŽAS DARBI</t>
  </si>
  <si>
    <t>Vecas iekārtas demontāža (t.sk.cauruļvadu un to elementu demontāža un nodošana Pasūtītājam)</t>
  </si>
  <si>
    <t>Siltummezgla iekārtas (t.sk.siltumskaitītāja) ievietošana mezgla telpā, iekārtas montāža, pieslēgšana iekšējais sistēmai, skalošana un pārbaude, palaišana</t>
  </si>
  <si>
    <t>Automātikas un elektrisko savienojumu montāža, siltummezgla ieregulēšana un iedarbināšana</t>
  </si>
  <si>
    <t>Tāme sastādīta 2022. gada __. _________</t>
  </si>
  <si>
    <t xml:space="preserve">Tāme sastādīta 2022.gada tirgus cenās, pamatojoties uz projekta rasējumiem, Energoauditu un Pasūtītāja vēlmēm.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</si>
</sst>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9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b/>
      <sz val="9"/>
      <color rgb="FF000000"/>
      <name val="Tahoma"/>
      <family val="2"/>
      <charset val="186"/>
    </font>
    <font>
      <sz val="9"/>
      <color rgb="FF000000"/>
      <name val="Tahoma"/>
      <family val="2"/>
      <charset val="186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164" fontId="8" fillId="0" borderId="45" xfId="0" applyNumberFormat="1" applyFont="1" applyBorder="1" applyAlignment="1">
      <alignment vertical="top" wrapText="1"/>
    </xf>
    <xf numFmtId="164" fontId="8" fillId="0" borderId="29" xfId="0" applyNumberFormat="1" applyFont="1" applyBorder="1" applyAlignment="1">
      <alignment vertical="top" wrapText="1"/>
    </xf>
    <xf numFmtId="164" fontId="8" fillId="0" borderId="4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4"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53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abSelected="1" workbookViewId="0">
      <selection activeCell="B41" sqref="B41"/>
    </sheetView>
  </sheetViews>
  <sheetFormatPr defaultColWidth="8.85546875"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1" t="s">
        <v>1</v>
      </c>
      <c r="C4" s="101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2" t="s">
        <v>3</v>
      </c>
      <c r="C8" s="102"/>
    </row>
    <row r="11" spans="1:3" x14ac:dyDescent="0.2">
      <c r="B11" s="2" t="s">
        <v>4</v>
      </c>
    </row>
    <row r="12" spans="1:3" x14ac:dyDescent="0.2">
      <c r="B12" s="88" t="s">
        <v>52</v>
      </c>
    </row>
    <row r="13" spans="1:3" x14ac:dyDescent="0.2">
      <c r="A13" s="4" t="s">
        <v>5</v>
      </c>
      <c r="B13" s="81" t="s">
        <v>55</v>
      </c>
      <c r="C13" s="81"/>
    </row>
    <row r="14" spans="1:3" ht="22.5" x14ac:dyDescent="0.2">
      <c r="A14" s="4" t="s">
        <v>6</v>
      </c>
      <c r="B14" s="81" t="s">
        <v>56</v>
      </c>
      <c r="C14" s="81"/>
    </row>
    <row r="15" spans="1:3" ht="22.5" x14ac:dyDescent="0.2">
      <c r="A15" s="4" t="s">
        <v>7</v>
      </c>
      <c r="B15" s="80" t="s">
        <v>57</v>
      </c>
      <c r="C15" s="80"/>
    </row>
    <row r="16" spans="1:3" x14ac:dyDescent="0.2">
      <c r="A16" s="4" t="s">
        <v>8</v>
      </c>
      <c r="B16" s="79"/>
      <c r="C16" s="79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83">
        <v>1</v>
      </c>
      <c r="B19" s="8" t="s">
        <v>56</v>
      </c>
      <c r="C19" s="9">
        <f>'Kops a'!E26</f>
        <v>0</v>
      </c>
    </row>
    <row r="20" spans="1:3" x14ac:dyDescent="0.2">
      <c r="A20" s="84"/>
      <c r="B20" s="85"/>
      <c r="C20" s="10"/>
    </row>
    <row r="21" spans="1:3" x14ac:dyDescent="0.2">
      <c r="A21" s="86"/>
      <c r="B21" s="8"/>
      <c r="C21" s="10"/>
    </row>
    <row r="22" spans="1:3" x14ac:dyDescent="0.2">
      <c r="A22" s="86"/>
      <c r="B22" s="8"/>
      <c r="C22" s="10"/>
    </row>
    <row r="23" spans="1:3" x14ac:dyDescent="0.2">
      <c r="A23" s="86"/>
      <c r="B23" s="8"/>
      <c r="C23" s="10"/>
    </row>
    <row r="24" spans="1:3" x14ac:dyDescent="0.2">
      <c r="A24" s="86"/>
      <c r="B24" s="8"/>
      <c r="C24" s="10"/>
    </row>
    <row r="25" spans="1:3" ht="12" thickBot="1" x14ac:dyDescent="0.25">
      <c r="A25" s="87"/>
      <c r="B25" s="53"/>
      <c r="C25" s="54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03" t="s">
        <v>13</v>
      </c>
      <c r="B28" s="104"/>
      <c r="C28" s="16">
        <f>ROUND(C26*21%,2)</f>
        <v>0</v>
      </c>
    </row>
    <row r="31" spans="1:3" x14ac:dyDescent="0.2">
      <c r="A31" s="1" t="s">
        <v>14</v>
      </c>
      <c r="B31" s="105"/>
      <c r="C31" s="105"/>
    </row>
    <row r="32" spans="1:3" x14ac:dyDescent="0.2">
      <c r="B32" s="100" t="s">
        <v>15</v>
      </c>
      <c r="C32" s="100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295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52" priority="9" operator="equal">
      <formula>0</formula>
    </cfRule>
  </conditionalFormatting>
  <conditionalFormatting sqref="B13:B16">
    <cfRule type="cellIs" dxfId="151" priority="8" operator="equal">
      <formula>0</formula>
    </cfRule>
  </conditionalFormatting>
  <conditionalFormatting sqref="B19">
    <cfRule type="cellIs" dxfId="150" priority="7" operator="equal">
      <formula>0</formula>
    </cfRule>
  </conditionalFormatting>
  <conditionalFormatting sqref="B34">
    <cfRule type="cellIs" dxfId="149" priority="5" operator="equal">
      <formula>0</formula>
    </cfRule>
  </conditionalFormatting>
  <conditionalFormatting sqref="B31:C31">
    <cfRule type="cellIs" dxfId="148" priority="3" operator="equal">
      <formula>0</formula>
    </cfRule>
  </conditionalFormatting>
  <conditionalFormatting sqref="A19">
    <cfRule type="cellIs" dxfId="147" priority="2" operator="equal">
      <formula>0</formula>
    </cfRule>
  </conditionalFormatting>
  <conditionalFormatting sqref="A36">
    <cfRule type="containsText" dxfId="146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49"/>
  <sheetViews>
    <sheetView workbookViewId="0">
      <selection activeCell="C43" sqref="C43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42578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42578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42578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42578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42578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42578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42578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42578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42578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42578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42578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42578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42578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42578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42578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42578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42578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42578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42578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42578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42578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42578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42578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42578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42578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42578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42578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42578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42578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42578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42578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42578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42578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42578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42578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42578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42578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42578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42578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42578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42578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42578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42578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42578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42578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42578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42578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42578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42578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42578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42578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42578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42578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42578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42578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42578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42578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42578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42578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42578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42578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42578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42578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02"/>
      <c r="H1" s="102"/>
      <c r="I1" s="102"/>
    </row>
    <row r="2" spans="1:9" x14ac:dyDescent="0.2">
      <c r="A2" s="108" t="s">
        <v>16</v>
      </c>
      <c r="B2" s="108"/>
      <c r="C2" s="108"/>
      <c r="D2" s="108"/>
      <c r="E2" s="108"/>
      <c r="F2" s="108"/>
      <c r="G2" s="108"/>
      <c r="H2" s="108"/>
      <c r="I2" s="108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09" t="s">
        <v>17</v>
      </c>
      <c r="D4" s="109"/>
      <c r="E4" s="109"/>
      <c r="F4" s="109"/>
      <c r="G4" s="109"/>
      <c r="H4" s="109"/>
      <c r="I4" s="109"/>
    </row>
    <row r="5" spans="1:9" ht="11.25" customHeight="1" x14ac:dyDescent="0.2">
      <c r="A5" s="89"/>
      <c r="B5" s="89"/>
      <c r="C5" s="111" t="s">
        <v>52</v>
      </c>
      <c r="D5" s="111"/>
      <c r="E5" s="111"/>
      <c r="F5" s="111"/>
      <c r="G5" s="111"/>
      <c r="H5" s="111"/>
      <c r="I5" s="111"/>
    </row>
    <row r="6" spans="1:9" x14ac:dyDescent="0.2">
      <c r="A6" s="106" t="s">
        <v>18</v>
      </c>
      <c r="B6" s="106"/>
      <c r="C6" s="106"/>
      <c r="D6" s="110" t="str">
        <f>'Kopt a'!B13</f>
        <v>Daudzdzīvokļu ēka</v>
      </c>
      <c r="E6" s="110"/>
      <c r="F6" s="110"/>
      <c r="G6" s="110"/>
      <c r="H6" s="110"/>
      <c r="I6" s="110"/>
    </row>
    <row r="7" spans="1:9" x14ac:dyDescent="0.2">
      <c r="A7" s="106" t="s">
        <v>6</v>
      </c>
      <c r="B7" s="106"/>
      <c r="C7" s="106"/>
      <c r="D7" s="107" t="str">
        <f>'Kopt a'!B14</f>
        <v xml:space="preserve">Energoefektivitātes paaugstināšanas projekts dzīvojamai mājai </v>
      </c>
      <c r="E7" s="107"/>
      <c r="F7" s="107"/>
      <c r="G7" s="107"/>
      <c r="H7" s="107"/>
      <c r="I7" s="107"/>
    </row>
    <row r="8" spans="1:9" x14ac:dyDescent="0.2">
      <c r="A8" s="116" t="s">
        <v>19</v>
      </c>
      <c r="B8" s="116"/>
      <c r="C8" s="116"/>
      <c r="D8" s="107" t="str">
        <f>'Kopt a'!B15</f>
        <v>Garozas iela 22, Jelgava, LV-3002, KAD.NR.09000140139001</v>
      </c>
      <c r="E8" s="107"/>
      <c r="F8" s="107"/>
      <c r="G8" s="107"/>
      <c r="H8" s="107"/>
      <c r="I8" s="107"/>
    </row>
    <row r="9" spans="1:9" x14ac:dyDescent="0.2">
      <c r="A9" s="116" t="s">
        <v>20</v>
      </c>
      <c r="B9" s="116"/>
      <c r="C9" s="116"/>
      <c r="D9" s="107">
        <f>'Kopt a'!B16</f>
        <v>0</v>
      </c>
      <c r="E9" s="107"/>
      <c r="F9" s="107"/>
      <c r="G9" s="107"/>
      <c r="H9" s="107"/>
      <c r="I9" s="107"/>
    </row>
    <row r="10" spans="1:9" x14ac:dyDescent="0.2">
      <c r="C10" s="4" t="s">
        <v>21</v>
      </c>
      <c r="D10" s="117">
        <f>E26</f>
        <v>0</v>
      </c>
      <c r="E10" s="117"/>
      <c r="F10" s="82"/>
      <c r="G10" s="82"/>
      <c r="H10" s="82"/>
      <c r="I10" s="82"/>
    </row>
    <row r="11" spans="1:9" x14ac:dyDescent="0.2">
      <c r="C11" s="4" t="s">
        <v>22</v>
      </c>
      <c r="D11" s="117">
        <f>I22</f>
        <v>0</v>
      </c>
      <c r="E11" s="117"/>
      <c r="F11" s="82"/>
      <c r="G11" s="82"/>
      <c r="H11" s="82"/>
      <c r="I11" s="82"/>
    </row>
    <row r="12" spans="1:9" ht="12" thickBot="1" x14ac:dyDescent="0.25">
      <c r="F12" s="18"/>
      <c r="G12" s="18"/>
      <c r="H12" s="18"/>
      <c r="I12" s="18"/>
    </row>
    <row r="13" spans="1:9" x14ac:dyDescent="0.2">
      <c r="A13" s="124" t="s">
        <v>23</v>
      </c>
      <c r="B13" s="126" t="s">
        <v>24</v>
      </c>
      <c r="C13" s="128" t="s">
        <v>25</v>
      </c>
      <c r="D13" s="129"/>
      <c r="E13" s="118" t="s">
        <v>26</v>
      </c>
      <c r="F13" s="112" t="s">
        <v>27</v>
      </c>
      <c r="G13" s="113"/>
      <c r="H13" s="113"/>
      <c r="I13" s="114" t="s">
        <v>28</v>
      </c>
    </row>
    <row r="14" spans="1:9" ht="23.25" thickBot="1" x14ac:dyDescent="0.25">
      <c r="A14" s="125"/>
      <c r="B14" s="127"/>
      <c r="C14" s="130"/>
      <c r="D14" s="131"/>
      <c r="E14" s="119"/>
      <c r="F14" s="19" t="s">
        <v>29</v>
      </c>
      <c r="G14" s="20" t="s">
        <v>30</v>
      </c>
      <c r="H14" s="20" t="s">
        <v>31</v>
      </c>
      <c r="I14" s="115"/>
    </row>
    <row r="15" spans="1:9" x14ac:dyDescent="0.2">
      <c r="A15" s="77">
        <f>IF(E15=0,0,IF(COUNTBLANK(E15)=1,0,COUNTA($E$15:E15)))</f>
        <v>0</v>
      </c>
      <c r="B15" s="24">
        <f>IF(A15=0,0,CONCATENATE("Lt-",A15))</f>
        <v>0</v>
      </c>
      <c r="C15" s="120" t="str">
        <f>'1a'!C2:I2</f>
        <v>Būvlaukums</v>
      </c>
      <c r="D15" s="121"/>
      <c r="E15" s="60">
        <f>'1a'!P31</f>
        <v>0</v>
      </c>
      <c r="F15" s="55">
        <f>'1a'!M31</f>
        <v>0</v>
      </c>
      <c r="G15" s="56">
        <f>'1a'!N31</f>
        <v>0</v>
      </c>
      <c r="H15" s="56">
        <f>'1a'!O31</f>
        <v>0</v>
      </c>
      <c r="I15" s="57">
        <f>'1a'!L31</f>
        <v>0</v>
      </c>
    </row>
    <row r="16" spans="1:9" x14ac:dyDescent="0.2">
      <c r="A16" s="78">
        <f>IF(E16=0,0,IF(COUNTBLANK(E16)=1,0,COUNTA($E$15:E16)))</f>
        <v>0</v>
      </c>
      <c r="B16" s="25">
        <f>IF(A16=0,0,CONCATENATE("Lt-",A16))</f>
        <v>0</v>
      </c>
      <c r="C16" s="122" t="str">
        <f>'2a'!C2:I2</f>
        <v>Jumta remonts un siltināšana</v>
      </c>
      <c r="D16" s="123"/>
      <c r="E16" s="61">
        <f>'2a'!P87</f>
        <v>0</v>
      </c>
      <c r="F16" s="46">
        <f>'2a'!M87</f>
        <v>0</v>
      </c>
      <c r="G16" s="58">
        <f>'2a'!N87</f>
        <v>0</v>
      </c>
      <c r="H16" s="58">
        <f>'2a'!O87</f>
        <v>0</v>
      </c>
      <c r="I16" s="59">
        <f>'2a'!L87</f>
        <v>0</v>
      </c>
    </row>
    <row r="17" spans="1:9" x14ac:dyDescent="0.2">
      <c r="A17" s="78">
        <f>IF(E17=0,0,IF(COUNTBLANK(E17)=1,0,COUNTA($E$15:E17)))</f>
        <v>0</v>
      </c>
      <c r="B17" s="25">
        <f t="shared" ref="B17:B21" si="0">IF(A17=0,0,CONCATENATE("Lt-",A17))</f>
        <v>0</v>
      </c>
      <c r="C17" s="122" t="str">
        <f>'3a'!C2:I2</f>
        <v>Fasāde</v>
      </c>
      <c r="D17" s="123"/>
      <c r="E17" s="62">
        <f>'3a'!P61</f>
        <v>0</v>
      </c>
      <c r="F17" s="46">
        <f>'3a'!M61</f>
        <v>0</v>
      </c>
      <c r="G17" s="58">
        <f>'3a'!N61</f>
        <v>0</v>
      </c>
      <c r="H17" s="58">
        <f>'3a'!O61</f>
        <v>0</v>
      </c>
      <c r="I17" s="59">
        <f>'3a'!L61</f>
        <v>0</v>
      </c>
    </row>
    <row r="18" spans="1:9" ht="11.25" customHeight="1" x14ac:dyDescent="0.2">
      <c r="A18" s="78">
        <f>IF(E18=0,0,IF(COUNTBLANK(E18)=1,0,COUNTA($E$15:E18)))</f>
        <v>0</v>
      </c>
      <c r="B18" s="25">
        <f t="shared" si="0"/>
        <v>0</v>
      </c>
      <c r="C18" s="122" t="str">
        <f>'4a'!C2:I2</f>
        <v>Cokols</v>
      </c>
      <c r="D18" s="123"/>
      <c r="E18" s="62">
        <f>'4a'!P46</f>
        <v>0</v>
      </c>
      <c r="F18" s="46">
        <f>'4a'!M46</f>
        <v>0</v>
      </c>
      <c r="G18" s="58">
        <f>'4a'!N46</f>
        <v>0</v>
      </c>
      <c r="H18" s="58">
        <f>'4a'!O46</f>
        <v>0</v>
      </c>
      <c r="I18" s="59">
        <f>'4a'!L46</f>
        <v>0</v>
      </c>
    </row>
    <row r="19" spans="1:9" x14ac:dyDescent="0.2">
      <c r="A19" s="78">
        <f>IF(E19=0,0,IF(COUNTBLANK(E19)=1,0,COUNTA($E$15:E19)))</f>
        <v>0</v>
      </c>
      <c r="B19" s="25">
        <f t="shared" si="0"/>
        <v>0</v>
      </c>
      <c r="C19" s="122" t="str">
        <f>'5a'!C2:I2</f>
        <v>Durvju un logu bloku montāža</v>
      </c>
      <c r="D19" s="123"/>
      <c r="E19" s="62">
        <f>'5a'!P34</f>
        <v>0</v>
      </c>
      <c r="F19" s="46">
        <f>'5a'!M34</f>
        <v>0</v>
      </c>
      <c r="G19" s="58">
        <f>'5a'!N34</f>
        <v>0</v>
      </c>
      <c r="H19" s="58">
        <f>'5a'!O34</f>
        <v>0</v>
      </c>
      <c r="I19" s="59">
        <f>'5a'!L34</f>
        <v>0</v>
      </c>
    </row>
    <row r="20" spans="1:9" x14ac:dyDescent="0.2">
      <c r="A20" s="78">
        <f>IF(E20=0,0,IF(COUNTBLANK(E20)=1,0,COUNTA($E$15:E20)))</f>
        <v>0</v>
      </c>
      <c r="B20" s="25">
        <f t="shared" si="0"/>
        <v>0</v>
      </c>
      <c r="C20" s="122" t="str">
        <f>'6a'!C2:I2</f>
        <v>Apkures siltķermeņu demontāža, jaunu montāža uzstādot termoregulējošos ventiļus</v>
      </c>
      <c r="D20" s="123"/>
      <c r="E20" s="62">
        <f>'6a'!P50</f>
        <v>0</v>
      </c>
      <c r="F20" s="46">
        <f>'6a'!M50</f>
        <v>0</v>
      </c>
      <c r="G20" s="58">
        <f>'6a'!N50</f>
        <v>0</v>
      </c>
      <c r="H20" s="58">
        <f>'6a'!O50</f>
        <v>0</v>
      </c>
      <c r="I20" s="59">
        <f>'6a'!L50</f>
        <v>0</v>
      </c>
    </row>
    <row r="21" spans="1:9" ht="12" thickBot="1" x14ac:dyDescent="0.25">
      <c r="A21" s="78">
        <f>IF(E21=0,0,IF(COUNTBLANK(E21)=1,0,COUNTA($E$15:E21)))</f>
        <v>0</v>
      </c>
      <c r="B21" s="25">
        <f t="shared" si="0"/>
        <v>0</v>
      </c>
      <c r="C21" s="122" t="str">
        <f>'7a'!C2:I2</f>
        <v>Siltummezgls</v>
      </c>
      <c r="D21" s="123"/>
      <c r="E21" s="62">
        <f>'7a'!P41</f>
        <v>0</v>
      </c>
      <c r="F21" s="46">
        <f>'7a'!M41</f>
        <v>0</v>
      </c>
      <c r="G21" s="58">
        <f>'7a'!N41</f>
        <v>0</v>
      </c>
      <c r="H21" s="58">
        <f>'7a'!O41</f>
        <v>0</v>
      </c>
      <c r="I21" s="59">
        <f>'7a'!L41</f>
        <v>0</v>
      </c>
    </row>
    <row r="22" spans="1:9" ht="12" thickBot="1" x14ac:dyDescent="0.25">
      <c r="A22" s="132" t="s">
        <v>32</v>
      </c>
      <c r="B22" s="133"/>
      <c r="C22" s="133"/>
      <c r="D22" s="133"/>
      <c r="E22" s="41">
        <f>SUM(E15:E21)</f>
        <v>0</v>
      </c>
      <c r="F22" s="40">
        <f>SUM(F15:F21)</f>
        <v>0</v>
      </c>
      <c r="G22" s="40">
        <f>SUM(G15:G21)</f>
        <v>0</v>
      </c>
      <c r="H22" s="40">
        <f>SUM(H15:H21)</f>
        <v>0</v>
      </c>
      <c r="I22" s="41">
        <f>SUM(I15:I21)</f>
        <v>0</v>
      </c>
    </row>
    <row r="23" spans="1:9" x14ac:dyDescent="0.2">
      <c r="A23" s="134" t="s">
        <v>33</v>
      </c>
      <c r="B23" s="135"/>
      <c r="C23" s="136"/>
      <c r="D23" s="74"/>
      <c r="E23" s="42">
        <f>ROUND(E22*$D23,2)</f>
        <v>0</v>
      </c>
      <c r="F23" s="43"/>
      <c r="G23" s="43"/>
      <c r="H23" s="43"/>
      <c r="I23" s="43"/>
    </row>
    <row r="24" spans="1:9" x14ac:dyDescent="0.2">
      <c r="A24" s="137" t="s">
        <v>34</v>
      </c>
      <c r="B24" s="138"/>
      <c r="C24" s="139"/>
      <c r="D24" s="75"/>
      <c r="E24" s="44">
        <f>ROUND(E23*$D24,2)</f>
        <v>0</v>
      </c>
      <c r="F24" s="43"/>
      <c r="G24" s="43"/>
      <c r="H24" s="43"/>
      <c r="I24" s="43"/>
    </row>
    <row r="25" spans="1:9" x14ac:dyDescent="0.2">
      <c r="A25" s="140" t="s">
        <v>35</v>
      </c>
      <c r="B25" s="141"/>
      <c r="C25" s="142"/>
      <c r="D25" s="76"/>
      <c r="E25" s="44">
        <f>ROUND(E22*$D25,2)</f>
        <v>0</v>
      </c>
      <c r="F25" s="43"/>
      <c r="G25" s="43"/>
      <c r="H25" s="43"/>
      <c r="I25" s="43"/>
    </row>
    <row r="26" spans="1:9" ht="12" thickBot="1" x14ac:dyDescent="0.25">
      <c r="A26" s="143" t="s">
        <v>36</v>
      </c>
      <c r="B26" s="144"/>
      <c r="C26" s="145"/>
      <c r="D26" s="22"/>
      <c r="E26" s="45">
        <f>SUM(E22:E25)-E24</f>
        <v>0</v>
      </c>
      <c r="F26" s="43"/>
      <c r="G26" s="43"/>
      <c r="H26" s="43"/>
      <c r="I26" s="43"/>
    </row>
    <row r="27" spans="1:9" x14ac:dyDescent="0.2">
      <c r="G27" s="21"/>
    </row>
    <row r="28" spans="1:9" x14ac:dyDescent="0.2">
      <c r="C28" s="17"/>
      <c r="D28" s="17"/>
      <c r="E28" s="17"/>
      <c r="F28" s="23"/>
      <c r="G28" s="23"/>
      <c r="H28" s="23"/>
      <c r="I28" s="23"/>
    </row>
    <row r="31" spans="1:9" x14ac:dyDescent="0.2">
      <c r="A31" s="1" t="s">
        <v>14</v>
      </c>
      <c r="B31" s="17"/>
      <c r="C31" s="105"/>
      <c r="D31" s="105"/>
      <c r="E31" s="105"/>
      <c r="F31" s="105"/>
      <c r="G31" s="105"/>
      <c r="H31" s="105"/>
    </row>
    <row r="32" spans="1:9" x14ac:dyDescent="0.2">
      <c r="A32" s="17"/>
      <c r="B32" s="17"/>
      <c r="C32" s="100" t="s">
        <v>15</v>
      </c>
      <c r="D32" s="100"/>
      <c r="E32" s="100"/>
      <c r="F32" s="100"/>
      <c r="G32" s="100"/>
      <c r="H32" s="100"/>
    </row>
    <row r="33" spans="1:8" x14ac:dyDescent="0.2">
      <c r="A33" s="17"/>
      <c r="B33" s="17"/>
      <c r="C33" s="17"/>
      <c r="D33" s="17"/>
      <c r="E33" s="17"/>
      <c r="F33" s="17"/>
      <c r="G33" s="17"/>
      <c r="H33" s="17"/>
    </row>
    <row r="34" spans="1:8" x14ac:dyDescent="0.2">
      <c r="A34" s="90" t="str">
        <f>'Kopt a'!A36</f>
        <v>Tāme sastādīta 2022. gada __. _________</v>
      </c>
      <c r="B34" s="91"/>
      <c r="C34" s="91"/>
      <c r="D34" s="91"/>
      <c r="F34" s="17"/>
      <c r="G34" s="17"/>
      <c r="H34" s="17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1" t="s">
        <v>37</v>
      </c>
      <c r="B36" s="17"/>
      <c r="C36" s="105"/>
      <c r="D36" s="105"/>
      <c r="E36" s="105"/>
      <c r="F36" s="105"/>
      <c r="G36" s="105"/>
      <c r="H36" s="105"/>
    </row>
    <row r="37" spans="1:8" x14ac:dyDescent="0.2">
      <c r="A37" s="17"/>
      <c r="B37" s="17"/>
      <c r="C37" s="100" t="s">
        <v>15</v>
      </c>
      <c r="D37" s="100"/>
      <c r="E37" s="100"/>
      <c r="F37" s="100"/>
      <c r="G37" s="100"/>
      <c r="H37" s="100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90" t="s">
        <v>53</v>
      </c>
      <c r="B39" s="91"/>
      <c r="C39" s="96"/>
      <c r="D39" s="91"/>
      <c r="F39" s="17"/>
      <c r="G39" s="17"/>
      <c r="H39" s="17"/>
    </row>
    <row r="49" spans="5:9" x14ac:dyDescent="0.2">
      <c r="E49" s="21"/>
      <c r="F49" s="21"/>
      <c r="G49" s="21"/>
      <c r="H49" s="21"/>
      <c r="I49" s="21"/>
    </row>
  </sheetData>
  <mergeCells count="36">
    <mergeCell ref="C31:H31"/>
    <mergeCell ref="C32:H32"/>
    <mergeCell ref="C36:H36"/>
    <mergeCell ref="C37:H37"/>
    <mergeCell ref="A22:D22"/>
    <mergeCell ref="A23:C23"/>
    <mergeCell ref="A24:C24"/>
    <mergeCell ref="A25:C25"/>
    <mergeCell ref="A26:C26"/>
    <mergeCell ref="C15:D15"/>
    <mergeCell ref="C16:D16"/>
    <mergeCell ref="C17:D17"/>
    <mergeCell ref="C18:D18"/>
    <mergeCell ref="C21:D21"/>
    <mergeCell ref="C20:D20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A13:A14"/>
    <mergeCell ref="B13:B14"/>
    <mergeCell ref="C13:D14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2:I22">
    <cfRule type="cellIs" dxfId="145" priority="19" operator="equal">
      <formula>0</formula>
    </cfRule>
  </conditionalFormatting>
  <conditionalFormatting sqref="D10:E11">
    <cfRule type="cellIs" dxfId="144" priority="18" operator="equal">
      <formula>0</formula>
    </cfRule>
  </conditionalFormatting>
  <conditionalFormatting sqref="E15 C15:D21 E23:E26 I15:I21">
    <cfRule type="cellIs" dxfId="143" priority="16" operator="equal">
      <formula>0</formula>
    </cfRule>
  </conditionalFormatting>
  <conditionalFormatting sqref="D23:D25">
    <cfRule type="cellIs" dxfId="142" priority="14" operator="equal">
      <formula>0</formula>
    </cfRule>
  </conditionalFormatting>
  <conditionalFormatting sqref="C36:H36">
    <cfRule type="cellIs" dxfId="141" priority="11" operator="equal">
      <formula>0</formula>
    </cfRule>
  </conditionalFormatting>
  <conditionalFormatting sqref="C31:H31">
    <cfRule type="cellIs" dxfId="140" priority="10" operator="equal">
      <formula>0</formula>
    </cfRule>
  </conditionalFormatting>
  <conditionalFormatting sqref="E15:E21">
    <cfRule type="cellIs" dxfId="139" priority="8" operator="equal">
      <formula>0</formula>
    </cfRule>
  </conditionalFormatting>
  <conditionalFormatting sqref="F15:I21">
    <cfRule type="cellIs" dxfId="138" priority="7" operator="equal">
      <formula>0</formula>
    </cfRule>
  </conditionalFormatting>
  <conditionalFormatting sqref="D6:I9">
    <cfRule type="cellIs" dxfId="137" priority="6" operator="equal">
      <formula>0</formula>
    </cfRule>
  </conditionalFormatting>
  <conditionalFormatting sqref="C39">
    <cfRule type="cellIs" dxfId="136" priority="4" operator="equal">
      <formula>0</formula>
    </cfRule>
  </conditionalFormatting>
  <conditionalFormatting sqref="B15:B21">
    <cfRule type="cellIs" dxfId="135" priority="3" operator="equal">
      <formula>0</formula>
    </cfRule>
  </conditionalFormatting>
  <conditionalFormatting sqref="A15:A21">
    <cfRule type="cellIs" dxfId="134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43"/>
  <sheetViews>
    <sheetView workbookViewId="0">
      <selection activeCell="S21" sqref="S21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6" t="s">
        <v>58</v>
      </c>
      <c r="D2" s="146"/>
      <c r="E2" s="146"/>
      <c r="F2" s="146"/>
      <c r="G2" s="146"/>
      <c r="H2" s="146"/>
      <c r="I2" s="146"/>
      <c r="J2" s="29"/>
    </row>
    <row r="3" spans="1:16" x14ac:dyDescent="0.2">
      <c r="A3" s="30"/>
      <c r="B3" s="30"/>
      <c r="C3" s="109" t="s">
        <v>17</v>
      </c>
      <c r="D3" s="109"/>
      <c r="E3" s="109"/>
      <c r="F3" s="109"/>
      <c r="G3" s="109"/>
      <c r="H3" s="109"/>
      <c r="I3" s="109"/>
      <c r="J3" s="30"/>
    </row>
    <row r="4" spans="1:16" x14ac:dyDescent="0.2">
      <c r="A4" s="30"/>
      <c r="B4" s="30"/>
      <c r="C4" s="147" t="s">
        <v>52</v>
      </c>
      <c r="D4" s="147"/>
      <c r="E4" s="147"/>
      <c r="F4" s="147"/>
      <c r="G4" s="147"/>
      <c r="H4" s="147"/>
      <c r="I4" s="147"/>
      <c r="J4" s="30"/>
    </row>
    <row r="5" spans="1:16" ht="11.25" customHeight="1" x14ac:dyDescent="0.2">
      <c r="A5" s="23"/>
      <c r="B5" s="23"/>
      <c r="C5" s="27" t="s">
        <v>5</v>
      </c>
      <c r="D5" s="160" t="str">
        <f>'Kops a'!D6</f>
        <v>Daudzdzīvokļu ēka</v>
      </c>
      <c r="E5" s="160"/>
      <c r="F5" s="160"/>
      <c r="G5" s="160"/>
      <c r="H5" s="160"/>
      <c r="I5" s="160"/>
      <c r="J5" s="160"/>
      <c r="K5" s="160"/>
      <c r="L5" s="16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0" t="str">
        <f>'Kops a'!D7</f>
        <v xml:space="preserve">Energoefektivitātes paaugstināšanas projekts dzīvojamai mājai </v>
      </c>
      <c r="E6" s="160"/>
      <c r="F6" s="160"/>
      <c r="G6" s="160"/>
      <c r="H6" s="160"/>
      <c r="I6" s="160"/>
      <c r="J6" s="160"/>
      <c r="K6" s="160"/>
      <c r="L6" s="16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0" t="str">
        <f>'Kops a'!D8</f>
        <v>Garozas iela 22, Jelgava, LV-3002, KAD.NR.09000140139001</v>
      </c>
      <c r="E7" s="160"/>
      <c r="F7" s="160"/>
      <c r="G7" s="160"/>
      <c r="H7" s="160"/>
      <c r="I7" s="160"/>
      <c r="J7" s="160"/>
      <c r="K7" s="160"/>
      <c r="L7" s="16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0">
        <f>'Kops a'!D9</f>
        <v>0</v>
      </c>
      <c r="E8" s="160"/>
      <c r="F8" s="160"/>
      <c r="G8" s="160"/>
      <c r="H8" s="160"/>
      <c r="I8" s="160"/>
      <c r="J8" s="160"/>
      <c r="K8" s="160"/>
      <c r="L8" s="160"/>
      <c r="M8" s="17"/>
      <c r="N8" s="17"/>
      <c r="O8" s="17"/>
      <c r="P8" s="17"/>
    </row>
    <row r="9" spans="1:16" ht="11.25" customHeight="1" x14ac:dyDescent="0.2">
      <c r="A9" s="148" t="s">
        <v>296</v>
      </c>
      <c r="B9" s="148"/>
      <c r="C9" s="148"/>
      <c r="D9" s="148"/>
      <c r="E9" s="148"/>
      <c r="F9" s="148"/>
      <c r="G9" s="31"/>
      <c r="H9" s="31"/>
      <c r="I9" s="31"/>
      <c r="J9" s="152" t="s">
        <v>39</v>
      </c>
      <c r="K9" s="152"/>
      <c r="L9" s="152"/>
      <c r="M9" s="152"/>
      <c r="N9" s="159">
        <f>P31</f>
        <v>0</v>
      </c>
      <c r="O9" s="159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2" t="str">
        <f>A37</f>
        <v>Tāme sastādīta 2022.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4" t="s">
        <v>23</v>
      </c>
      <c r="B12" s="154" t="s">
        <v>40</v>
      </c>
      <c r="C12" s="150" t="s">
        <v>41</v>
      </c>
      <c r="D12" s="157" t="s">
        <v>42</v>
      </c>
      <c r="E12" s="161" t="s">
        <v>43</v>
      </c>
      <c r="F12" s="149" t="s">
        <v>44</v>
      </c>
      <c r="G12" s="150"/>
      <c r="H12" s="150"/>
      <c r="I12" s="150"/>
      <c r="J12" s="150"/>
      <c r="K12" s="151"/>
      <c r="L12" s="149" t="s">
        <v>45</v>
      </c>
      <c r="M12" s="150"/>
      <c r="N12" s="150"/>
      <c r="O12" s="150"/>
      <c r="P12" s="151"/>
    </row>
    <row r="13" spans="1:16" ht="126.75" customHeight="1" thickBot="1" x14ac:dyDescent="0.25">
      <c r="A13" s="153"/>
      <c r="B13" s="155"/>
      <c r="C13" s="156"/>
      <c r="D13" s="158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/>
      <c r="B14" s="65"/>
      <c r="C14" s="97" t="s">
        <v>59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38">
        <v>1</v>
      </c>
      <c r="B15" s="39"/>
      <c r="C15" s="47" t="s">
        <v>60</v>
      </c>
      <c r="D15" s="25" t="s">
        <v>61</v>
      </c>
      <c r="E15" s="69">
        <v>164.5</v>
      </c>
      <c r="F15" s="70"/>
      <c r="G15" s="67"/>
      <c r="H15" s="48">
        <f t="shared" ref="H15:H30" si="0">ROUND(F15*G15,2)</f>
        <v>0</v>
      </c>
      <c r="I15" s="67"/>
      <c r="J15" s="67"/>
      <c r="K15" s="49">
        <f t="shared" ref="K15:K30" si="1">SUM(H15:J15)</f>
        <v>0</v>
      </c>
      <c r="L15" s="50">
        <f t="shared" ref="L15:L30" si="2">ROUND(E15*F15,2)</f>
        <v>0</v>
      </c>
      <c r="M15" s="48">
        <f t="shared" ref="M15:M30" si="3">ROUND(H15*E15,2)</f>
        <v>0</v>
      </c>
      <c r="N15" s="48">
        <f t="shared" ref="N15:N30" si="4">ROUND(I15*E15,2)</f>
        <v>0</v>
      </c>
      <c r="O15" s="48">
        <f t="shared" ref="O15:O30" si="5">ROUND(J15*E15,2)</f>
        <v>0</v>
      </c>
      <c r="P15" s="49">
        <f t="shared" ref="P15:P30" si="6">SUM(M15:O15)</f>
        <v>0</v>
      </c>
    </row>
    <row r="16" spans="1:16" x14ac:dyDescent="0.2">
      <c r="A16" s="38">
        <v>2</v>
      </c>
      <c r="B16" s="39"/>
      <c r="C16" s="47" t="s">
        <v>62</v>
      </c>
      <c r="D16" s="25" t="s">
        <v>63</v>
      </c>
      <c r="E16" s="69">
        <v>1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47" t="s">
        <v>64</v>
      </c>
      <c r="D17" s="25" t="s">
        <v>63</v>
      </c>
      <c r="E17" s="69">
        <v>1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4</v>
      </c>
      <c r="B18" s="39"/>
      <c r="C18" s="47" t="s">
        <v>65</v>
      </c>
      <c r="D18" s="25" t="s">
        <v>63</v>
      </c>
      <c r="E18" s="69">
        <v>1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/>
      <c r="C19" s="47" t="s">
        <v>66</v>
      </c>
      <c r="D19" s="25" t="s">
        <v>63</v>
      </c>
      <c r="E19" s="69">
        <v>1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6</v>
      </c>
      <c r="B20" s="39"/>
      <c r="C20" s="47" t="s">
        <v>67</v>
      </c>
      <c r="D20" s="25" t="s">
        <v>63</v>
      </c>
      <c r="E20" s="69">
        <v>1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7</v>
      </c>
      <c r="B21" s="39"/>
      <c r="C21" s="47" t="s">
        <v>68</v>
      </c>
      <c r="D21" s="25" t="s">
        <v>63</v>
      </c>
      <c r="E21" s="69">
        <v>1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8</v>
      </c>
      <c r="B22" s="39"/>
      <c r="C22" s="47" t="s">
        <v>69</v>
      </c>
      <c r="D22" s="25" t="s">
        <v>70</v>
      </c>
      <c r="E22" s="69">
        <v>4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9</v>
      </c>
      <c r="B23" s="39"/>
      <c r="C23" s="47" t="s">
        <v>71</v>
      </c>
      <c r="D23" s="25" t="s">
        <v>63</v>
      </c>
      <c r="E23" s="69">
        <v>1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10</v>
      </c>
      <c r="B24" s="39"/>
      <c r="C24" s="47" t="s">
        <v>72</v>
      </c>
      <c r="D24" s="25" t="s">
        <v>63</v>
      </c>
      <c r="E24" s="69">
        <v>1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11</v>
      </c>
      <c r="B25" s="39"/>
      <c r="C25" s="47" t="s">
        <v>73</v>
      </c>
      <c r="D25" s="25" t="s">
        <v>74</v>
      </c>
      <c r="E25" s="69">
        <v>1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12</v>
      </c>
      <c r="B26" s="39"/>
      <c r="C26" s="47" t="s">
        <v>75</v>
      </c>
      <c r="D26" s="25" t="s">
        <v>76</v>
      </c>
      <c r="E26" s="69">
        <v>1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13</v>
      </c>
      <c r="B27" s="39"/>
      <c r="C27" s="47" t="s">
        <v>77</v>
      </c>
      <c r="D27" s="25" t="s">
        <v>74</v>
      </c>
      <c r="E27" s="69">
        <v>4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14</v>
      </c>
      <c r="B28" s="39"/>
      <c r="C28" s="47" t="s">
        <v>78</v>
      </c>
      <c r="D28" s="25" t="s">
        <v>63</v>
      </c>
      <c r="E28" s="69">
        <v>1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15</v>
      </c>
      <c r="B29" s="39"/>
      <c r="C29" s="47" t="s">
        <v>79</v>
      </c>
      <c r="D29" s="25" t="s">
        <v>63</v>
      </c>
      <c r="E29" s="69">
        <v>1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12" thickBot="1" x14ac:dyDescent="0.25">
      <c r="A30" s="38"/>
      <c r="B30" s="39"/>
      <c r="C30" s="47"/>
      <c r="D30" s="25"/>
      <c r="E30" s="69"/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12" thickBot="1" x14ac:dyDescent="0.25">
      <c r="A31" s="164" t="s">
        <v>80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6"/>
      <c r="L31" s="71">
        <f>SUM(L14:L30)</f>
        <v>0</v>
      </c>
      <c r="M31" s="72">
        <f>SUM(M14:M30)</f>
        <v>0</v>
      </c>
      <c r="N31" s="72">
        <f>SUM(N14:N30)</f>
        <v>0</v>
      </c>
      <c r="O31" s="72">
        <f>SUM(O14:O30)</f>
        <v>0</v>
      </c>
      <c r="P31" s="73">
        <f>SUM(P14:P30)</f>
        <v>0</v>
      </c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" t="s">
        <v>14</v>
      </c>
      <c r="B34" s="17"/>
      <c r="C34" s="163">
        <f>'Kops a'!C31:H31</f>
        <v>0</v>
      </c>
      <c r="D34" s="163"/>
      <c r="E34" s="163"/>
      <c r="F34" s="163"/>
      <c r="G34" s="163"/>
      <c r="H34" s="163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00" t="s">
        <v>15</v>
      </c>
      <c r="D35" s="100"/>
      <c r="E35" s="100"/>
      <c r="F35" s="100"/>
      <c r="G35" s="100"/>
      <c r="H35" s="100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90" t="str">
        <f>'Kops a'!A34</f>
        <v>Tāme sastādīta 2022. gada __. _________</v>
      </c>
      <c r="B37" s="91"/>
      <c r="C37" s="91"/>
      <c r="D37" s="91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" t="s">
        <v>37</v>
      </c>
      <c r="B39" s="17"/>
      <c r="C39" s="163">
        <f>'Kops a'!C36:H36</f>
        <v>0</v>
      </c>
      <c r="D39" s="163"/>
      <c r="E39" s="163"/>
      <c r="F39" s="163"/>
      <c r="G39" s="163"/>
      <c r="H39" s="163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00" t="s">
        <v>15</v>
      </c>
      <c r="D40" s="100"/>
      <c r="E40" s="100"/>
      <c r="F40" s="100"/>
      <c r="G40" s="100"/>
      <c r="H40" s="100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90" t="s">
        <v>54</v>
      </c>
      <c r="B42" s="91"/>
      <c r="C42" s="95">
        <f>'Kops a'!C39</f>
        <v>0</v>
      </c>
      <c r="D42" s="5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</sheetData>
  <mergeCells count="22">
    <mergeCell ref="E12:E13"/>
    <mergeCell ref="C39:H39"/>
    <mergeCell ref="C40:H40"/>
    <mergeCell ref="C34:H34"/>
    <mergeCell ref="C35:H35"/>
    <mergeCell ref="A31:K31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30 I14:J30">
    <cfRule type="cellIs" dxfId="131" priority="19" operator="equal">
      <formula>0</formula>
    </cfRule>
  </conditionalFormatting>
  <conditionalFormatting sqref="N9:O9 H14:H30 K14:P30">
    <cfRule type="cellIs" dxfId="130" priority="17" operator="equal">
      <formula>0</formula>
    </cfRule>
  </conditionalFormatting>
  <conditionalFormatting sqref="A9:F9">
    <cfRule type="containsText" dxfId="129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28" priority="14" operator="equal">
      <formula>0</formula>
    </cfRule>
  </conditionalFormatting>
  <conditionalFormatting sqref="O10:P10">
    <cfRule type="cellIs" dxfId="127" priority="13" operator="equal">
      <formula>"20__. gada __. _________"</formula>
    </cfRule>
  </conditionalFormatting>
  <conditionalFormatting sqref="A31:K31">
    <cfRule type="containsText" dxfId="126" priority="11" operator="containsText" text="Tiešās izmaksas kopā, t. sk. darba devēja sociālais nodoklis __.__% ">
      <formula>NOT(ISERROR(SEARCH("Tiešās izmaksas kopā, t. sk. darba devēja sociālais nodoklis __.__% ",A31)))</formula>
    </cfRule>
  </conditionalFormatting>
  <conditionalFormatting sqref="C39:H39">
    <cfRule type="cellIs" dxfId="125" priority="8" operator="equal">
      <formula>0</formula>
    </cfRule>
  </conditionalFormatting>
  <conditionalFormatting sqref="C34:H34">
    <cfRule type="cellIs" dxfId="124" priority="7" operator="equal">
      <formula>0</formula>
    </cfRule>
  </conditionalFormatting>
  <conditionalFormatting sqref="L31:P31">
    <cfRule type="cellIs" dxfId="123" priority="6" operator="equal">
      <formula>0</formula>
    </cfRule>
  </conditionalFormatting>
  <conditionalFormatting sqref="C4:I4">
    <cfRule type="cellIs" dxfId="122" priority="5" operator="equal">
      <formula>0</formula>
    </cfRule>
  </conditionalFormatting>
  <conditionalFormatting sqref="D5:L8">
    <cfRule type="cellIs" dxfId="121" priority="3" operator="equal">
      <formula>0</formula>
    </cfRule>
  </conditionalFormatting>
  <conditionalFormatting sqref="C39:H39 C42 C34:H34">
    <cfRule type="cellIs" dxfId="120" priority="2" operator="equal">
      <formula>0</formula>
    </cfRule>
  </conditionalFormatting>
  <conditionalFormatting sqref="D1">
    <cfRule type="cellIs" dxfId="119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99"/>
  <sheetViews>
    <sheetView workbookViewId="0">
      <selection activeCell="G13" sqref="G13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6" t="s">
        <v>81</v>
      </c>
      <c r="D2" s="146"/>
      <c r="E2" s="146"/>
      <c r="F2" s="146"/>
      <c r="G2" s="146"/>
      <c r="H2" s="146"/>
      <c r="I2" s="146"/>
      <c r="J2" s="29"/>
    </row>
    <row r="3" spans="1:16" x14ac:dyDescent="0.2">
      <c r="A3" s="30"/>
      <c r="B3" s="30"/>
      <c r="C3" s="109" t="s">
        <v>17</v>
      </c>
      <c r="D3" s="109"/>
      <c r="E3" s="109"/>
      <c r="F3" s="109"/>
      <c r="G3" s="109"/>
      <c r="H3" s="109"/>
      <c r="I3" s="109"/>
      <c r="J3" s="30"/>
    </row>
    <row r="4" spans="1:16" x14ac:dyDescent="0.2">
      <c r="A4" s="30"/>
      <c r="B4" s="30"/>
      <c r="C4" s="147" t="s">
        <v>52</v>
      </c>
      <c r="D4" s="147"/>
      <c r="E4" s="147"/>
      <c r="F4" s="147"/>
      <c r="G4" s="147"/>
      <c r="H4" s="147"/>
      <c r="I4" s="147"/>
      <c r="J4" s="30"/>
    </row>
    <row r="5" spans="1:16" x14ac:dyDescent="0.2">
      <c r="A5" s="23"/>
      <c r="B5" s="23"/>
      <c r="C5" s="27" t="s">
        <v>5</v>
      </c>
      <c r="D5" s="160" t="str">
        <f>'Kops a'!D6</f>
        <v>Daudzdzīvokļu ēka</v>
      </c>
      <c r="E5" s="160"/>
      <c r="F5" s="160"/>
      <c r="G5" s="160"/>
      <c r="H5" s="160"/>
      <c r="I5" s="160"/>
      <c r="J5" s="160"/>
      <c r="K5" s="160"/>
      <c r="L5" s="16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0" t="str">
        <f>'Kops a'!D7</f>
        <v xml:space="preserve">Energoefektivitātes paaugstināšanas projekts dzīvojamai mājai </v>
      </c>
      <c r="E6" s="160"/>
      <c r="F6" s="160"/>
      <c r="G6" s="160"/>
      <c r="H6" s="160"/>
      <c r="I6" s="160"/>
      <c r="J6" s="160"/>
      <c r="K6" s="160"/>
      <c r="L6" s="16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0" t="str">
        <f>'Kops a'!D8</f>
        <v>Garozas iela 22, Jelgava, LV-3002, KAD.NR.09000140139001</v>
      </c>
      <c r="E7" s="160"/>
      <c r="F7" s="160"/>
      <c r="G7" s="160"/>
      <c r="H7" s="160"/>
      <c r="I7" s="160"/>
      <c r="J7" s="160"/>
      <c r="K7" s="160"/>
      <c r="L7" s="16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0">
        <f>'Kops a'!D9</f>
        <v>0</v>
      </c>
      <c r="E8" s="160"/>
      <c r="F8" s="160"/>
      <c r="G8" s="160"/>
      <c r="H8" s="160"/>
      <c r="I8" s="160"/>
      <c r="J8" s="160"/>
      <c r="K8" s="160"/>
      <c r="L8" s="160"/>
      <c r="M8" s="17"/>
      <c r="N8" s="17"/>
      <c r="O8" s="17"/>
      <c r="P8" s="17"/>
    </row>
    <row r="9" spans="1:16" ht="11.25" customHeight="1" x14ac:dyDescent="0.2">
      <c r="A9" s="148" t="s">
        <v>296</v>
      </c>
      <c r="B9" s="148"/>
      <c r="C9" s="148"/>
      <c r="D9" s="148"/>
      <c r="E9" s="148"/>
      <c r="F9" s="148"/>
      <c r="G9" s="31"/>
      <c r="H9" s="31"/>
      <c r="I9" s="31"/>
      <c r="J9" s="152" t="s">
        <v>39</v>
      </c>
      <c r="K9" s="152"/>
      <c r="L9" s="152"/>
      <c r="M9" s="152"/>
      <c r="N9" s="159">
        <f>P87</f>
        <v>0</v>
      </c>
      <c r="O9" s="159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A93</f>
        <v>Tāme sastādīta 2022.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4" t="s">
        <v>23</v>
      </c>
      <c r="B12" s="154" t="s">
        <v>40</v>
      </c>
      <c r="C12" s="150" t="s">
        <v>41</v>
      </c>
      <c r="D12" s="157" t="s">
        <v>42</v>
      </c>
      <c r="E12" s="161" t="s">
        <v>43</v>
      </c>
      <c r="F12" s="149" t="s">
        <v>44</v>
      </c>
      <c r="G12" s="150"/>
      <c r="H12" s="150"/>
      <c r="I12" s="150"/>
      <c r="J12" s="150"/>
      <c r="K12" s="151"/>
      <c r="L12" s="149" t="s">
        <v>45</v>
      </c>
      <c r="M12" s="150"/>
      <c r="N12" s="150"/>
      <c r="O12" s="150"/>
      <c r="P12" s="151"/>
    </row>
    <row r="13" spans="1:16" ht="126.75" customHeight="1" thickBot="1" x14ac:dyDescent="0.25">
      <c r="A13" s="153"/>
      <c r="B13" s="155"/>
      <c r="C13" s="156"/>
      <c r="D13" s="158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2.5" x14ac:dyDescent="0.2">
      <c r="A14" s="64"/>
      <c r="B14" s="65"/>
      <c r="C14" s="97" t="s">
        <v>82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8">
        <v>1</v>
      </c>
      <c r="B15" s="39"/>
      <c r="C15" s="47" t="s">
        <v>83</v>
      </c>
      <c r="D15" s="25" t="s">
        <v>61</v>
      </c>
      <c r="E15" s="69">
        <v>137.76</v>
      </c>
      <c r="F15" s="70"/>
      <c r="G15" s="67"/>
      <c r="H15" s="48">
        <f t="shared" ref="H15:H78" si="0">ROUND(F15*G15,2)</f>
        <v>0</v>
      </c>
      <c r="I15" s="67"/>
      <c r="J15" s="67"/>
      <c r="K15" s="49">
        <f t="shared" ref="K15:K78" si="1">SUM(H15:J15)</f>
        <v>0</v>
      </c>
      <c r="L15" s="50">
        <f t="shared" ref="L15:L78" si="2">ROUND(E15*F15,2)</f>
        <v>0</v>
      </c>
      <c r="M15" s="48">
        <f t="shared" ref="M15:M78" si="3">ROUND(H15*E15,2)</f>
        <v>0</v>
      </c>
      <c r="N15" s="48">
        <f t="shared" ref="N15:N78" si="4">ROUND(I15*E15,2)</f>
        <v>0</v>
      </c>
      <c r="O15" s="48">
        <f t="shared" ref="O15:O78" si="5">ROUND(J15*E15,2)</f>
        <v>0</v>
      </c>
      <c r="P15" s="49">
        <f t="shared" ref="P15:P78" si="6">SUM(M15:O15)</f>
        <v>0</v>
      </c>
    </row>
    <row r="16" spans="1:16" ht="22.5" x14ac:dyDescent="0.2">
      <c r="A16" s="38">
        <v>2</v>
      </c>
      <c r="B16" s="39"/>
      <c r="C16" s="47" t="s">
        <v>84</v>
      </c>
      <c r="D16" s="25" t="s">
        <v>85</v>
      </c>
      <c r="E16" s="69">
        <v>460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3</v>
      </c>
      <c r="B17" s="39"/>
      <c r="C17" s="47" t="s">
        <v>86</v>
      </c>
      <c r="D17" s="25" t="s">
        <v>85</v>
      </c>
      <c r="E17" s="69">
        <v>371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33.75" x14ac:dyDescent="0.2">
      <c r="A18" s="38">
        <v>4</v>
      </c>
      <c r="B18" s="39"/>
      <c r="C18" s="47" t="s">
        <v>87</v>
      </c>
      <c r="D18" s="25" t="s">
        <v>88</v>
      </c>
      <c r="E18" s="69">
        <v>1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/>
      <c r="C19" s="47" t="s">
        <v>89</v>
      </c>
      <c r="D19" s="25" t="s">
        <v>90</v>
      </c>
      <c r="E19" s="69">
        <v>3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6</v>
      </c>
      <c r="B20" s="39"/>
      <c r="C20" s="47" t="s">
        <v>91</v>
      </c>
      <c r="D20" s="25" t="s">
        <v>88</v>
      </c>
      <c r="E20" s="69">
        <v>1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7</v>
      </c>
      <c r="B21" s="39"/>
      <c r="C21" s="47" t="s">
        <v>92</v>
      </c>
      <c r="D21" s="25" t="s">
        <v>85</v>
      </c>
      <c r="E21" s="69">
        <v>500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8</v>
      </c>
      <c r="B22" s="39"/>
      <c r="C22" s="47" t="s">
        <v>93</v>
      </c>
      <c r="D22" s="25" t="s">
        <v>85</v>
      </c>
      <c r="E22" s="69">
        <v>625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9</v>
      </c>
      <c r="B23" s="39"/>
      <c r="C23" s="47" t="s">
        <v>94</v>
      </c>
      <c r="D23" s="25" t="s">
        <v>85</v>
      </c>
      <c r="E23" s="69">
        <v>500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10</v>
      </c>
      <c r="B24" s="39"/>
      <c r="C24" s="47" t="s">
        <v>95</v>
      </c>
      <c r="D24" s="25" t="s">
        <v>90</v>
      </c>
      <c r="E24" s="69">
        <v>2.2599999999999998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11</v>
      </c>
      <c r="B25" s="39"/>
      <c r="C25" s="47" t="s">
        <v>96</v>
      </c>
      <c r="D25" s="25" t="s">
        <v>97</v>
      </c>
      <c r="E25" s="69">
        <v>42.5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12</v>
      </c>
      <c r="B26" s="39"/>
      <c r="C26" s="47" t="s">
        <v>98</v>
      </c>
      <c r="D26" s="25" t="s">
        <v>85</v>
      </c>
      <c r="E26" s="69">
        <v>500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13</v>
      </c>
      <c r="B27" s="39"/>
      <c r="C27" s="47" t="s">
        <v>99</v>
      </c>
      <c r="D27" s="25" t="s">
        <v>74</v>
      </c>
      <c r="E27" s="69">
        <v>300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14</v>
      </c>
      <c r="B28" s="39"/>
      <c r="C28" s="47" t="s">
        <v>100</v>
      </c>
      <c r="D28" s="25" t="s">
        <v>74</v>
      </c>
      <c r="E28" s="69">
        <v>900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15</v>
      </c>
      <c r="B29" s="39"/>
      <c r="C29" s="47" t="s">
        <v>101</v>
      </c>
      <c r="D29" s="25" t="s">
        <v>102</v>
      </c>
      <c r="E29" s="69">
        <v>40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16</v>
      </c>
      <c r="B30" s="39"/>
      <c r="C30" s="47" t="s">
        <v>103</v>
      </c>
      <c r="D30" s="25" t="s">
        <v>102</v>
      </c>
      <c r="E30" s="69">
        <v>24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17</v>
      </c>
      <c r="B31" s="39"/>
      <c r="C31" s="47" t="s">
        <v>104</v>
      </c>
      <c r="D31" s="25" t="s">
        <v>74</v>
      </c>
      <c r="E31" s="69">
        <v>1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18</v>
      </c>
      <c r="B32" s="39"/>
      <c r="C32" s="47" t="s">
        <v>105</v>
      </c>
      <c r="D32" s="25" t="s">
        <v>74</v>
      </c>
      <c r="E32" s="69">
        <v>23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>
        <v>19</v>
      </c>
      <c r="B33" s="39"/>
      <c r="C33" s="47" t="s">
        <v>106</v>
      </c>
      <c r="D33" s="25" t="s">
        <v>74</v>
      </c>
      <c r="E33" s="69">
        <v>8</v>
      </c>
      <c r="F33" s="70"/>
      <c r="G33" s="67"/>
      <c r="H33" s="48">
        <f t="shared" si="0"/>
        <v>0</v>
      </c>
      <c r="I33" s="67"/>
      <c r="J33" s="67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20</v>
      </c>
      <c r="B34" s="39"/>
      <c r="C34" s="47" t="s">
        <v>107</v>
      </c>
      <c r="D34" s="25" t="s">
        <v>102</v>
      </c>
      <c r="E34" s="69">
        <v>104</v>
      </c>
      <c r="F34" s="70"/>
      <c r="G34" s="67"/>
      <c r="H34" s="48">
        <f t="shared" si="0"/>
        <v>0</v>
      </c>
      <c r="I34" s="67"/>
      <c r="J34" s="67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21</v>
      </c>
      <c r="B35" s="39"/>
      <c r="C35" s="47" t="s">
        <v>108</v>
      </c>
      <c r="D35" s="25" t="s">
        <v>102</v>
      </c>
      <c r="E35" s="69">
        <v>39</v>
      </c>
      <c r="F35" s="70"/>
      <c r="G35" s="67"/>
      <c r="H35" s="48">
        <f t="shared" si="0"/>
        <v>0</v>
      </c>
      <c r="I35" s="67"/>
      <c r="J35" s="67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22</v>
      </c>
      <c r="B36" s="39"/>
      <c r="C36" s="47" t="s">
        <v>109</v>
      </c>
      <c r="D36" s="25" t="s">
        <v>90</v>
      </c>
      <c r="E36" s="69">
        <v>1.5</v>
      </c>
      <c r="F36" s="70"/>
      <c r="G36" s="67"/>
      <c r="H36" s="48">
        <f t="shared" si="0"/>
        <v>0</v>
      </c>
      <c r="I36" s="67"/>
      <c r="J36" s="67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23</v>
      </c>
      <c r="B37" s="39"/>
      <c r="C37" s="47" t="s">
        <v>110</v>
      </c>
      <c r="D37" s="25" t="s">
        <v>111</v>
      </c>
      <c r="E37" s="69">
        <v>20</v>
      </c>
      <c r="F37" s="70"/>
      <c r="G37" s="67"/>
      <c r="H37" s="48">
        <f t="shared" si="0"/>
        <v>0</v>
      </c>
      <c r="I37" s="67"/>
      <c r="J37" s="67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24</v>
      </c>
      <c r="B38" s="39"/>
      <c r="C38" s="47" t="s">
        <v>112</v>
      </c>
      <c r="D38" s="25" t="s">
        <v>74</v>
      </c>
      <c r="E38" s="69">
        <v>525</v>
      </c>
      <c r="F38" s="70"/>
      <c r="G38" s="67"/>
      <c r="H38" s="48">
        <f t="shared" si="0"/>
        <v>0</v>
      </c>
      <c r="I38" s="67"/>
      <c r="J38" s="67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25</v>
      </c>
      <c r="B39" s="39"/>
      <c r="C39" s="47" t="s">
        <v>113</v>
      </c>
      <c r="D39" s="25" t="s">
        <v>85</v>
      </c>
      <c r="E39" s="69">
        <v>22.5</v>
      </c>
      <c r="F39" s="70"/>
      <c r="G39" s="67"/>
      <c r="H39" s="48">
        <f t="shared" si="0"/>
        <v>0</v>
      </c>
      <c r="I39" s="67"/>
      <c r="J39" s="67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26</v>
      </c>
      <c r="B40" s="39"/>
      <c r="C40" s="47" t="s">
        <v>114</v>
      </c>
      <c r="D40" s="25" t="s">
        <v>85</v>
      </c>
      <c r="E40" s="69">
        <v>25.88</v>
      </c>
      <c r="F40" s="70"/>
      <c r="G40" s="67"/>
      <c r="H40" s="48">
        <f t="shared" si="0"/>
        <v>0</v>
      </c>
      <c r="I40" s="67"/>
      <c r="J40" s="67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27</v>
      </c>
      <c r="B41" s="39"/>
      <c r="C41" s="47" t="s">
        <v>115</v>
      </c>
      <c r="D41" s="25" t="s">
        <v>97</v>
      </c>
      <c r="E41" s="69">
        <v>135</v>
      </c>
      <c r="F41" s="70"/>
      <c r="G41" s="67"/>
      <c r="H41" s="48">
        <f t="shared" si="0"/>
        <v>0</v>
      </c>
      <c r="I41" s="67"/>
      <c r="J41" s="67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28</v>
      </c>
      <c r="B42" s="39"/>
      <c r="C42" s="47" t="s">
        <v>116</v>
      </c>
      <c r="D42" s="25" t="s">
        <v>61</v>
      </c>
      <c r="E42" s="69">
        <v>25</v>
      </c>
      <c r="F42" s="70"/>
      <c r="G42" s="67"/>
      <c r="H42" s="48">
        <f t="shared" si="0"/>
        <v>0</v>
      </c>
      <c r="I42" s="67"/>
      <c r="J42" s="67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>
        <v>29</v>
      </c>
      <c r="B43" s="39"/>
      <c r="C43" s="47" t="s">
        <v>117</v>
      </c>
      <c r="D43" s="25" t="s">
        <v>85</v>
      </c>
      <c r="E43" s="69">
        <v>22.5</v>
      </c>
      <c r="F43" s="70"/>
      <c r="G43" s="67"/>
      <c r="H43" s="48">
        <f t="shared" si="0"/>
        <v>0</v>
      </c>
      <c r="I43" s="67"/>
      <c r="J43" s="67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>
        <v>30</v>
      </c>
      <c r="B44" s="39"/>
      <c r="C44" s="47" t="s">
        <v>118</v>
      </c>
      <c r="D44" s="25" t="s">
        <v>97</v>
      </c>
      <c r="E44" s="69">
        <v>25</v>
      </c>
      <c r="F44" s="70"/>
      <c r="G44" s="67"/>
      <c r="H44" s="48">
        <f t="shared" si="0"/>
        <v>0</v>
      </c>
      <c r="I44" s="67"/>
      <c r="J44" s="67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>
        <v>31</v>
      </c>
      <c r="B45" s="39"/>
      <c r="C45" s="47" t="s">
        <v>119</v>
      </c>
      <c r="D45" s="25" t="s">
        <v>97</v>
      </c>
      <c r="E45" s="69">
        <v>101.25</v>
      </c>
      <c r="F45" s="70"/>
      <c r="G45" s="67"/>
      <c r="H45" s="48">
        <f t="shared" si="0"/>
        <v>0</v>
      </c>
      <c r="I45" s="67"/>
      <c r="J45" s="67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>
        <v>32</v>
      </c>
      <c r="B46" s="39"/>
      <c r="C46" s="47" t="s">
        <v>120</v>
      </c>
      <c r="D46" s="25" t="s">
        <v>85</v>
      </c>
      <c r="E46" s="69">
        <v>22.5</v>
      </c>
      <c r="F46" s="70"/>
      <c r="G46" s="67"/>
      <c r="H46" s="48">
        <f t="shared" si="0"/>
        <v>0</v>
      </c>
      <c r="I46" s="67"/>
      <c r="J46" s="67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33</v>
      </c>
      <c r="B47" s="39"/>
      <c r="C47" s="47" t="s">
        <v>121</v>
      </c>
      <c r="D47" s="25" t="s">
        <v>97</v>
      </c>
      <c r="E47" s="69">
        <v>4.05</v>
      </c>
      <c r="F47" s="70"/>
      <c r="G47" s="67"/>
      <c r="H47" s="48">
        <f t="shared" si="0"/>
        <v>0</v>
      </c>
      <c r="I47" s="67"/>
      <c r="J47" s="67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34</v>
      </c>
      <c r="B48" s="39"/>
      <c r="C48" s="47" t="s">
        <v>122</v>
      </c>
      <c r="D48" s="25" t="s">
        <v>97</v>
      </c>
      <c r="E48" s="69">
        <v>6.75</v>
      </c>
      <c r="F48" s="70"/>
      <c r="G48" s="67"/>
      <c r="H48" s="48">
        <f t="shared" si="0"/>
        <v>0</v>
      </c>
      <c r="I48" s="67"/>
      <c r="J48" s="67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>
        <v>35</v>
      </c>
      <c r="B49" s="39"/>
      <c r="C49" s="47" t="s">
        <v>123</v>
      </c>
      <c r="D49" s="25" t="s">
        <v>85</v>
      </c>
      <c r="E49" s="69">
        <v>5</v>
      </c>
      <c r="F49" s="70"/>
      <c r="G49" s="67"/>
      <c r="H49" s="48">
        <f t="shared" si="0"/>
        <v>0</v>
      </c>
      <c r="I49" s="67"/>
      <c r="J49" s="67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>
        <v>36</v>
      </c>
      <c r="B50" s="39"/>
      <c r="C50" s="47" t="s">
        <v>124</v>
      </c>
      <c r="D50" s="25" t="s">
        <v>61</v>
      </c>
      <c r="E50" s="69">
        <v>76.8</v>
      </c>
      <c r="F50" s="70"/>
      <c r="G50" s="67"/>
      <c r="H50" s="48">
        <f t="shared" si="0"/>
        <v>0</v>
      </c>
      <c r="I50" s="67"/>
      <c r="J50" s="67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37</v>
      </c>
      <c r="B51" s="39"/>
      <c r="C51" s="47" t="s">
        <v>125</v>
      </c>
      <c r="D51" s="25" t="s">
        <v>126</v>
      </c>
      <c r="E51" s="69">
        <v>85</v>
      </c>
      <c r="F51" s="70"/>
      <c r="G51" s="67"/>
      <c r="H51" s="48">
        <f t="shared" si="0"/>
        <v>0</v>
      </c>
      <c r="I51" s="67"/>
      <c r="J51" s="67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38</v>
      </c>
      <c r="B52" s="39"/>
      <c r="C52" s="47" t="s">
        <v>91</v>
      </c>
      <c r="D52" s="25" t="s">
        <v>88</v>
      </c>
      <c r="E52" s="69">
        <v>1</v>
      </c>
      <c r="F52" s="70"/>
      <c r="G52" s="67"/>
      <c r="H52" s="48">
        <f t="shared" si="0"/>
        <v>0</v>
      </c>
      <c r="I52" s="67"/>
      <c r="J52" s="67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39</v>
      </c>
      <c r="B53" s="39"/>
      <c r="C53" s="47" t="s">
        <v>127</v>
      </c>
      <c r="D53" s="25" t="s">
        <v>61</v>
      </c>
      <c r="E53" s="69">
        <v>137.36000000000001</v>
      </c>
      <c r="F53" s="70"/>
      <c r="G53" s="67"/>
      <c r="H53" s="48">
        <f t="shared" si="0"/>
        <v>0</v>
      </c>
      <c r="I53" s="67"/>
      <c r="J53" s="67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40</v>
      </c>
      <c r="B54" s="39"/>
      <c r="C54" s="47" t="s">
        <v>128</v>
      </c>
      <c r="D54" s="25" t="s">
        <v>126</v>
      </c>
      <c r="E54" s="69">
        <v>76.8</v>
      </c>
      <c r="F54" s="70"/>
      <c r="G54" s="67"/>
      <c r="H54" s="48">
        <f t="shared" si="0"/>
        <v>0</v>
      </c>
      <c r="I54" s="67"/>
      <c r="J54" s="67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>
        <v>41</v>
      </c>
      <c r="B55" s="39"/>
      <c r="C55" s="47" t="s">
        <v>129</v>
      </c>
      <c r="D55" s="25" t="s">
        <v>61</v>
      </c>
      <c r="E55" s="69">
        <v>60.96</v>
      </c>
      <c r="F55" s="70"/>
      <c r="G55" s="67"/>
      <c r="H55" s="48">
        <f t="shared" si="0"/>
        <v>0</v>
      </c>
      <c r="I55" s="67"/>
      <c r="J55" s="67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42</v>
      </c>
      <c r="B56" s="39"/>
      <c r="C56" s="47" t="s">
        <v>91</v>
      </c>
      <c r="D56" s="25" t="s">
        <v>88</v>
      </c>
      <c r="E56" s="69">
        <v>1</v>
      </c>
      <c r="F56" s="70"/>
      <c r="G56" s="67"/>
      <c r="H56" s="48">
        <f t="shared" si="0"/>
        <v>0</v>
      </c>
      <c r="I56" s="67"/>
      <c r="J56" s="67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43</v>
      </c>
      <c r="B57" s="39"/>
      <c r="C57" s="47" t="s">
        <v>130</v>
      </c>
      <c r="D57" s="25" t="s">
        <v>131</v>
      </c>
      <c r="E57" s="69">
        <v>3</v>
      </c>
      <c r="F57" s="70"/>
      <c r="G57" s="67"/>
      <c r="H57" s="48">
        <f t="shared" si="0"/>
        <v>0</v>
      </c>
      <c r="I57" s="67"/>
      <c r="J57" s="67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44</v>
      </c>
      <c r="B58" s="39"/>
      <c r="C58" s="47" t="s">
        <v>132</v>
      </c>
      <c r="D58" s="25" t="s">
        <v>85</v>
      </c>
      <c r="E58" s="69">
        <v>371</v>
      </c>
      <c r="F58" s="70"/>
      <c r="G58" s="67"/>
      <c r="H58" s="48">
        <f t="shared" si="0"/>
        <v>0</v>
      </c>
      <c r="I58" s="67"/>
      <c r="J58" s="67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2.5" x14ac:dyDescent="0.2">
      <c r="A59" s="38">
        <v>45</v>
      </c>
      <c r="B59" s="39"/>
      <c r="C59" s="47" t="s">
        <v>133</v>
      </c>
      <c r="D59" s="25" t="s">
        <v>90</v>
      </c>
      <c r="E59" s="69">
        <v>116.87</v>
      </c>
      <c r="F59" s="70"/>
      <c r="G59" s="67"/>
      <c r="H59" s="48">
        <f t="shared" si="0"/>
        <v>0</v>
      </c>
      <c r="I59" s="67"/>
      <c r="J59" s="67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8">
        <v>46</v>
      </c>
      <c r="B60" s="39"/>
      <c r="C60" s="47" t="s">
        <v>134</v>
      </c>
      <c r="D60" s="25" t="s">
        <v>85</v>
      </c>
      <c r="E60" s="69">
        <v>26.45</v>
      </c>
      <c r="F60" s="70"/>
      <c r="G60" s="67"/>
      <c r="H60" s="48">
        <f t="shared" si="0"/>
        <v>0</v>
      </c>
      <c r="I60" s="67"/>
      <c r="J60" s="67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>
        <v>47</v>
      </c>
      <c r="B61" s="39"/>
      <c r="C61" s="47" t="s">
        <v>135</v>
      </c>
      <c r="D61" s="25" t="s">
        <v>90</v>
      </c>
      <c r="E61" s="69">
        <v>1.29</v>
      </c>
      <c r="F61" s="70"/>
      <c r="G61" s="67"/>
      <c r="H61" s="48">
        <f t="shared" si="0"/>
        <v>0</v>
      </c>
      <c r="I61" s="67"/>
      <c r="J61" s="67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48</v>
      </c>
      <c r="B62" s="39"/>
      <c r="C62" s="47" t="s">
        <v>91</v>
      </c>
      <c r="D62" s="25" t="s">
        <v>88</v>
      </c>
      <c r="E62" s="69">
        <v>1</v>
      </c>
      <c r="F62" s="70"/>
      <c r="G62" s="67"/>
      <c r="H62" s="48">
        <f t="shared" si="0"/>
        <v>0</v>
      </c>
      <c r="I62" s="67"/>
      <c r="J62" s="67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22.5" x14ac:dyDescent="0.2">
      <c r="A63" s="38">
        <v>49</v>
      </c>
      <c r="B63" s="39"/>
      <c r="C63" s="47" t="s">
        <v>136</v>
      </c>
      <c r="D63" s="25" t="s">
        <v>88</v>
      </c>
      <c r="E63" s="69">
        <v>6</v>
      </c>
      <c r="F63" s="70"/>
      <c r="G63" s="67"/>
      <c r="H63" s="48">
        <f t="shared" si="0"/>
        <v>0</v>
      </c>
      <c r="I63" s="67"/>
      <c r="J63" s="67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8"/>
      <c r="B64" s="39"/>
      <c r="C64" s="98" t="s">
        <v>137</v>
      </c>
      <c r="D64" s="25"/>
      <c r="E64" s="69"/>
      <c r="F64" s="70"/>
      <c r="G64" s="67"/>
      <c r="H64" s="48">
        <f t="shared" si="0"/>
        <v>0</v>
      </c>
      <c r="I64" s="67"/>
      <c r="J64" s="67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1</v>
      </c>
      <c r="B65" s="39"/>
      <c r="C65" s="47" t="s">
        <v>138</v>
      </c>
      <c r="D65" s="25" t="s">
        <v>85</v>
      </c>
      <c r="E65" s="69">
        <v>9.27</v>
      </c>
      <c r="F65" s="70"/>
      <c r="G65" s="67"/>
      <c r="H65" s="48">
        <f t="shared" si="0"/>
        <v>0</v>
      </c>
      <c r="I65" s="67"/>
      <c r="J65" s="67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22.5" x14ac:dyDescent="0.2">
      <c r="A66" s="38">
        <v>2</v>
      </c>
      <c r="B66" s="39"/>
      <c r="C66" s="47" t="s">
        <v>139</v>
      </c>
      <c r="D66" s="25" t="s">
        <v>85</v>
      </c>
      <c r="E66" s="69">
        <v>9.27</v>
      </c>
      <c r="F66" s="70"/>
      <c r="G66" s="67"/>
      <c r="H66" s="48">
        <f t="shared" si="0"/>
        <v>0</v>
      </c>
      <c r="I66" s="67"/>
      <c r="J66" s="67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ht="22.5" x14ac:dyDescent="0.2">
      <c r="A67" s="38">
        <v>3</v>
      </c>
      <c r="B67" s="39"/>
      <c r="C67" s="47" t="s">
        <v>140</v>
      </c>
      <c r="D67" s="25" t="s">
        <v>85</v>
      </c>
      <c r="E67" s="69">
        <v>9.27</v>
      </c>
      <c r="F67" s="70"/>
      <c r="G67" s="67"/>
      <c r="H67" s="48">
        <f t="shared" si="0"/>
        <v>0</v>
      </c>
      <c r="I67" s="67"/>
      <c r="J67" s="67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4</v>
      </c>
      <c r="B68" s="39"/>
      <c r="C68" s="47" t="s">
        <v>141</v>
      </c>
      <c r="D68" s="25" t="s">
        <v>97</v>
      </c>
      <c r="E68" s="69">
        <v>33.369999999999997</v>
      </c>
      <c r="F68" s="70"/>
      <c r="G68" s="67"/>
      <c r="H68" s="48">
        <f t="shared" si="0"/>
        <v>0</v>
      </c>
      <c r="I68" s="67"/>
      <c r="J68" s="67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22.5" x14ac:dyDescent="0.2">
      <c r="A69" s="38">
        <v>5</v>
      </c>
      <c r="B69" s="39"/>
      <c r="C69" s="47" t="s">
        <v>142</v>
      </c>
      <c r="D69" s="25" t="s">
        <v>85</v>
      </c>
      <c r="E69" s="69">
        <v>9.27</v>
      </c>
      <c r="F69" s="70"/>
      <c r="G69" s="67"/>
      <c r="H69" s="48">
        <f t="shared" si="0"/>
        <v>0</v>
      </c>
      <c r="I69" s="67"/>
      <c r="J69" s="67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>
        <v>6</v>
      </c>
      <c r="B70" s="39"/>
      <c r="C70" s="47" t="s">
        <v>143</v>
      </c>
      <c r="D70" s="25" t="s">
        <v>97</v>
      </c>
      <c r="E70" s="69">
        <v>7.42</v>
      </c>
      <c r="F70" s="70"/>
      <c r="G70" s="67"/>
      <c r="H70" s="48">
        <f t="shared" si="0"/>
        <v>0</v>
      </c>
      <c r="I70" s="67"/>
      <c r="J70" s="67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>
        <v>7</v>
      </c>
      <c r="B71" s="39"/>
      <c r="C71" s="47" t="s">
        <v>144</v>
      </c>
      <c r="D71" s="25" t="s">
        <v>85</v>
      </c>
      <c r="E71" s="69">
        <v>9.27</v>
      </c>
      <c r="F71" s="70"/>
      <c r="G71" s="67"/>
      <c r="H71" s="48">
        <f t="shared" si="0"/>
        <v>0</v>
      </c>
      <c r="I71" s="67"/>
      <c r="J71" s="67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>
        <v>8</v>
      </c>
      <c r="B72" s="39"/>
      <c r="C72" s="47" t="s">
        <v>121</v>
      </c>
      <c r="D72" s="25" t="s">
        <v>97</v>
      </c>
      <c r="E72" s="69">
        <v>1.67</v>
      </c>
      <c r="F72" s="70"/>
      <c r="G72" s="67"/>
      <c r="H72" s="48">
        <f t="shared" si="0"/>
        <v>0</v>
      </c>
      <c r="I72" s="67"/>
      <c r="J72" s="67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8">
        <v>9</v>
      </c>
      <c r="B73" s="39"/>
      <c r="C73" s="47" t="s">
        <v>122</v>
      </c>
      <c r="D73" s="25" t="s">
        <v>97</v>
      </c>
      <c r="E73" s="69">
        <v>2.78</v>
      </c>
      <c r="F73" s="70"/>
      <c r="G73" s="67"/>
      <c r="H73" s="48">
        <f t="shared" si="0"/>
        <v>0</v>
      </c>
      <c r="I73" s="67"/>
      <c r="J73" s="67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>
        <v>10</v>
      </c>
      <c r="B74" s="39"/>
      <c r="C74" s="47" t="s">
        <v>145</v>
      </c>
      <c r="D74" s="25" t="s">
        <v>85</v>
      </c>
      <c r="E74" s="69">
        <v>9.27</v>
      </c>
      <c r="F74" s="70"/>
      <c r="G74" s="67"/>
      <c r="H74" s="48">
        <f t="shared" si="0"/>
        <v>0</v>
      </c>
      <c r="I74" s="67"/>
      <c r="J74" s="67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ht="22.5" x14ac:dyDescent="0.2">
      <c r="A75" s="38">
        <v>11</v>
      </c>
      <c r="B75" s="39"/>
      <c r="C75" s="47" t="s">
        <v>146</v>
      </c>
      <c r="D75" s="25" t="s">
        <v>85</v>
      </c>
      <c r="E75" s="69">
        <v>10.66</v>
      </c>
      <c r="F75" s="70"/>
      <c r="G75" s="67"/>
      <c r="H75" s="48">
        <f t="shared" si="0"/>
        <v>0</v>
      </c>
      <c r="I75" s="67"/>
      <c r="J75" s="67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x14ac:dyDescent="0.2">
      <c r="A76" s="38">
        <v>12</v>
      </c>
      <c r="B76" s="39"/>
      <c r="C76" s="47" t="s">
        <v>147</v>
      </c>
      <c r="D76" s="25" t="s">
        <v>85</v>
      </c>
      <c r="E76" s="69">
        <v>10.66</v>
      </c>
      <c r="F76" s="70"/>
      <c r="G76" s="67"/>
      <c r="H76" s="48">
        <f t="shared" si="0"/>
        <v>0</v>
      </c>
      <c r="I76" s="67"/>
      <c r="J76" s="67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x14ac:dyDescent="0.2">
      <c r="A77" s="38">
        <v>13</v>
      </c>
      <c r="B77" s="39"/>
      <c r="C77" s="47" t="s">
        <v>148</v>
      </c>
      <c r="D77" s="25" t="s">
        <v>85</v>
      </c>
      <c r="E77" s="69">
        <v>9.27</v>
      </c>
      <c r="F77" s="70"/>
      <c r="G77" s="67"/>
      <c r="H77" s="48">
        <f t="shared" si="0"/>
        <v>0</v>
      </c>
      <c r="I77" s="67"/>
      <c r="J77" s="67"/>
      <c r="K77" s="49">
        <f t="shared" si="1"/>
        <v>0</v>
      </c>
      <c r="L77" s="50">
        <f t="shared" si="2"/>
        <v>0</v>
      </c>
      <c r="M77" s="48">
        <f t="shared" si="3"/>
        <v>0</v>
      </c>
      <c r="N77" s="48">
        <f t="shared" si="4"/>
        <v>0</v>
      </c>
      <c r="O77" s="48">
        <f t="shared" si="5"/>
        <v>0</v>
      </c>
      <c r="P77" s="49">
        <f t="shared" si="6"/>
        <v>0</v>
      </c>
    </row>
    <row r="78" spans="1:16" x14ac:dyDescent="0.2">
      <c r="A78" s="38">
        <v>14</v>
      </c>
      <c r="B78" s="39"/>
      <c r="C78" s="47" t="s">
        <v>91</v>
      </c>
      <c r="D78" s="25" t="s">
        <v>85</v>
      </c>
      <c r="E78" s="69">
        <v>9.27</v>
      </c>
      <c r="F78" s="70"/>
      <c r="G78" s="67"/>
      <c r="H78" s="48">
        <f t="shared" si="0"/>
        <v>0</v>
      </c>
      <c r="I78" s="67"/>
      <c r="J78" s="67"/>
      <c r="K78" s="49">
        <f t="shared" si="1"/>
        <v>0</v>
      </c>
      <c r="L78" s="50">
        <f t="shared" si="2"/>
        <v>0</v>
      </c>
      <c r="M78" s="48">
        <f t="shared" si="3"/>
        <v>0</v>
      </c>
      <c r="N78" s="48">
        <f t="shared" si="4"/>
        <v>0</v>
      </c>
      <c r="O78" s="48">
        <f t="shared" si="5"/>
        <v>0</v>
      </c>
      <c r="P78" s="49">
        <f t="shared" si="6"/>
        <v>0</v>
      </c>
    </row>
    <row r="79" spans="1:16" x14ac:dyDescent="0.2">
      <c r="A79" s="38">
        <v>15</v>
      </c>
      <c r="B79" s="39"/>
      <c r="C79" s="47" t="s">
        <v>149</v>
      </c>
      <c r="D79" s="25" t="s">
        <v>150</v>
      </c>
      <c r="E79" s="69">
        <v>24</v>
      </c>
      <c r="F79" s="70"/>
      <c r="G79" s="67"/>
      <c r="H79" s="48">
        <f t="shared" ref="H79:H86" si="7">ROUND(F79*G79,2)</f>
        <v>0</v>
      </c>
      <c r="I79" s="67"/>
      <c r="J79" s="67"/>
      <c r="K79" s="49">
        <f t="shared" ref="K79:K86" si="8">SUM(H79:J79)</f>
        <v>0</v>
      </c>
      <c r="L79" s="50">
        <f t="shared" ref="L79:L86" si="9">ROUND(E79*F79,2)</f>
        <v>0</v>
      </c>
      <c r="M79" s="48">
        <f t="shared" ref="M79:M86" si="10">ROUND(H79*E79,2)</f>
        <v>0</v>
      </c>
      <c r="N79" s="48">
        <f t="shared" ref="N79:N86" si="11">ROUND(I79*E79,2)</f>
        <v>0</v>
      </c>
      <c r="O79" s="48">
        <f t="shared" ref="O79:O86" si="12">ROUND(J79*E79,2)</f>
        <v>0</v>
      </c>
      <c r="P79" s="49">
        <f t="shared" ref="P79:P86" si="13">SUM(M79:O79)</f>
        <v>0</v>
      </c>
    </row>
    <row r="80" spans="1:16" x14ac:dyDescent="0.2">
      <c r="A80" s="38">
        <v>16</v>
      </c>
      <c r="B80" s="39"/>
      <c r="C80" s="47" t="s">
        <v>124</v>
      </c>
      <c r="D80" s="25" t="s">
        <v>61</v>
      </c>
      <c r="E80" s="69">
        <v>29</v>
      </c>
      <c r="F80" s="70"/>
      <c r="G80" s="67"/>
      <c r="H80" s="48">
        <f t="shared" si="7"/>
        <v>0</v>
      </c>
      <c r="I80" s="67"/>
      <c r="J80" s="67"/>
      <c r="K80" s="49">
        <f t="shared" si="8"/>
        <v>0</v>
      </c>
      <c r="L80" s="50">
        <f t="shared" si="9"/>
        <v>0</v>
      </c>
      <c r="M80" s="48">
        <f t="shared" si="10"/>
        <v>0</v>
      </c>
      <c r="N80" s="48">
        <f t="shared" si="11"/>
        <v>0</v>
      </c>
      <c r="O80" s="48">
        <f t="shared" si="12"/>
        <v>0</v>
      </c>
      <c r="P80" s="49">
        <f t="shared" si="13"/>
        <v>0</v>
      </c>
    </row>
    <row r="81" spans="1:16" x14ac:dyDescent="0.2">
      <c r="A81" s="38">
        <v>17</v>
      </c>
      <c r="B81" s="39"/>
      <c r="C81" s="47" t="s">
        <v>151</v>
      </c>
      <c r="D81" s="25" t="s">
        <v>126</v>
      </c>
      <c r="E81" s="69">
        <v>32</v>
      </c>
      <c r="F81" s="70"/>
      <c r="G81" s="67"/>
      <c r="H81" s="48">
        <f t="shared" si="7"/>
        <v>0</v>
      </c>
      <c r="I81" s="67"/>
      <c r="J81" s="67"/>
      <c r="K81" s="49">
        <f t="shared" si="8"/>
        <v>0</v>
      </c>
      <c r="L81" s="50">
        <f t="shared" si="9"/>
        <v>0</v>
      </c>
      <c r="M81" s="48">
        <f t="shared" si="10"/>
        <v>0</v>
      </c>
      <c r="N81" s="48">
        <f t="shared" si="11"/>
        <v>0</v>
      </c>
      <c r="O81" s="48">
        <f t="shared" si="12"/>
        <v>0</v>
      </c>
      <c r="P81" s="49">
        <f t="shared" si="13"/>
        <v>0</v>
      </c>
    </row>
    <row r="82" spans="1:16" x14ac:dyDescent="0.2">
      <c r="A82" s="38">
        <v>18</v>
      </c>
      <c r="B82" s="39"/>
      <c r="C82" s="47" t="s">
        <v>91</v>
      </c>
      <c r="D82" s="25" t="s">
        <v>88</v>
      </c>
      <c r="E82" s="69">
        <v>1</v>
      </c>
      <c r="F82" s="70"/>
      <c r="G82" s="67"/>
      <c r="H82" s="48">
        <f t="shared" si="7"/>
        <v>0</v>
      </c>
      <c r="I82" s="67"/>
      <c r="J82" s="67"/>
      <c r="K82" s="49">
        <f t="shared" si="8"/>
        <v>0</v>
      </c>
      <c r="L82" s="50">
        <f t="shared" si="9"/>
        <v>0</v>
      </c>
      <c r="M82" s="48">
        <f t="shared" si="10"/>
        <v>0</v>
      </c>
      <c r="N82" s="48">
        <f t="shared" si="11"/>
        <v>0</v>
      </c>
      <c r="O82" s="48">
        <f t="shared" si="12"/>
        <v>0</v>
      </c>
      <c r="P82" s="49">
        <f t="shared" si="13"/>
        <v>0</v>
      </c>
    </row>
    <row r="83" spans="1:16" x14ac:dyDescent="0.2">
      <c r="A83" s="38">
        <v>19</v>
      </c>
      <c r="B83" s="39"/>
      <c r="C83" s="47" t="s">
        <v>127</v>
      </c>
      <c r="D83" s="25" t="s">
        <v>61</v>
      </c>
      <c r="E83" s="69">
        <v>24</v>
      </c>
      <c r="F83" s="70"/>
      <c r="G83" s="67"/>
      <c r="H83" s="48">
        <f t="shared" si="7"/>
        <v>0</v>
      </c>
      <c r="I83" s="67"/>
      <c r="J83" s="67"/>
      <c r="K83" s="49">
        <f t="shared" si="8"/>
        <v>0</v>
      </c>
      <c r="L83" s="50">
        <f t="shared" si="9"/>
        <v>0</v>
      </c>
      <c r="M83" s="48">
        <f t="shared" si="10"/>
        <v>0</v>
      </c>
      <c r="N83" s="48">
        <f t="shared" si="11"/>
        <v>0</v>
      </c>
      <c r="O83" s="48">
        <f t="shared" si="12"/>
        <v>0</v>
      </c>
      <c r="P83" s="49">
        <f t="shared" si="13"/>
        <v>0</v>
      </c>
    </row>
    <row r="84" spans="1:16" x14ac:dyDescent="0.2">
      <c r="A84" s="38">
        <v>20</v>
      </c>
      <c r="B84" s="39"/>
      <c r="C84" s="47" t="s">
        <v>152</v>
      </c>
      <c r="D84" s="25" t="s">
        <v>126</v>
      </c>
      <c r="E84" s="69">
        <v>24</v>
      </c>
      <c r="F84" s="70"/>
      <c r="G84" s="67"/>
      <c r="H84" s="48">
        <f t="shared" si="7"/>
        <v>0</v>
      </c>
      <c r="I84" s="67"/>
      <c r="J84" s="67"/>
      <c r="K84" s="49">
        <f t="shared" si="8"/>
        <v>0</v>
      </c>
      <c r="L84" s="50">
        <f t="shared" si="9"/>
        <v>0</v>
      </c>
      <c r="M84" s="48">
        <f t="shared" si="10"/>
        <v>0</v>
      </c>
      <c r="N84" s="48">
        <f t="shared" si="11"/>
        <v>0</v>
      </c>
      <c r="O84" s="48">
        <f t="shared" si="12"/>
        <v>0</v>
      </c>
      <c r="P84" s="49">
        <f t="shared" si="13"/>
        <v>0</v>
      </c>
    </row>
    <row r="85" spans="1:16" x14ac:dyDescent="0.2">
      <c r="A85" s="38">
        <v>21</v>
      </c>
      <c r="B85" s="39"/>
      <c r="C85" s="47" t="s">
        <v>91</v>
      </c>
      <c r="D85" s="25" t="s">
        <v>88</v>
      </c>
      <c r="E85" s="69">
        <v>1</v>
      </c>
      <c r="F85" s="70"/>
      <c r="G85" s="67"/>
      <c r="H85" s="48">
        <f t="shared" si="7"/>
        <v>0</v>
      </c>
      <c r="I85" s="67"/>
      <c r="J85" s="67"/>
      <c r="K85" s="49">
        <f t="shared" si="8"/>
        <v>0</v>
      </c>
      <c r="L85" s="50">
        <f t="shared" si="9"/>
        <v>0</v>
      </c>
      <c r="M85" s="48">
        <f t="shared" si="10"/>
        <v>0</v>
      </c>
      <c r="N85" s="48">
        <f t="shared" si="11"/>
        <v>0</v>
      </c>
      <c r="O85" s="48">
        <f t="shared" si="12"/>
        <v>0</v>
      </c>
      <c r="P85" s="49">
        <f t="shared" si="13"/>
        <v>0</v>
      </c>
    </row>
    <row r="86" spans="1:16" ht="12" thickBot="1" x14ac:dyDescent="0.25">
      <c r="A86" s="38"/>
      <c r="B86" s="39"/>
      <c r="C86" s="47"/>
      <c r="D86" s="25"/>
      <c r="E86" s="69"/>
      <c r="F86" s="70"/>
      <c r="G86" s="67"/>
      <c r="H86" s="48">
        <f t="shared" si="7"/>
        <v>0</v>
      </c>
      <c r="I86" s="67"/>
      <c r="J86" s="67"/>
      <c r="K86" s="49">
        <f t="shared" si="8"/>
        <v>0</v>
      </c>
      <c r="L86" s="50">
        <f t="shared" si="9"/>
        <v>0</v>
      </c>
      <c r="M86" s="48">
        <f t="shared" si="10"/>
        <v>0</v>
      </c>
      <c r="N86" s="48">
        <f t="shared" si="11"/>
        <v>0</v>
      </c>
      <c r="O86" s="48">
        <f t="shared" si="12"/>
        <v>0</v>
      </c>
      <c r="P86" s="49">
        <f t="shared" si="13"/>
        <v>0</v>
      </c>
    </row>
    <row r="87" spans="1:16" ht="12" thickBot="1" x14ac:dyDescent="0.25">
      <c r="A87" s="164" t="s">
        <v>80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6"/>
      <c r="L87" s="71">
        <f>SUM(L14:L86)</f>
        <v>0</v>
      </c>
      <c r="M87" s="72">
        <f>SUM(M14:M86)</f>
        <v>0</v>
      </c>
      <c r="N87" s="72">
        <f>SUM(N14:N86)</f>
        <v>0</v>
      </c>
      <c r="O87" s="72">
        <f>SUM(O14:O86)</f>
        <v>0</v>
      </c>
      <c r="P87" s="73">
        <f>SUM(P14:P86)</f>
        <v>0</v>
      </c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" t="s">
        <v>14</v>
      </c>
      <c r="B90" s="17"/>
      <c r="C90" s="163">
        <f>'Kops a'!C31:H31</f>
        <v>0</v>
      </c>
      <c r="D90" s="163"/>
      <c r="E90" s="163"/>
      <c r="F90" s="163"/>
      <c r="G90" s="163"/>
      <c r="H90" s="163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00" t="s">
        <v>15</v>
      </c>
      <c r="D91" s="100"/>
      <c r="E91" s="100"/>
      <c r="F91" s="100"/>
      <c r="G91" s="100"/>
      <c r="H91" s="100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90" t="str">
        <f>'Kops a'!A34</f>
        <v>Tāme sastādīta 2022. gada __. _________</v>
      </c>
      <c r="B93" s="91"/>
      <c r="C93" s="91"/>
      <c r="D93" s="91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" t="s">
        <v>37</v>
      </c>
      <c r="B95" s="17"/>
      <c r="C95" s="163">
        <f>'Kops a'!C36:H36</f>
        <v>0</v>
      </c>
      <c r="D95" s="163"/>
      <c r="E95" s="163"/>
      <c r="F95" s="163"/>
      <c r="G95" s="163"/>
      <c r="H95" s="163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00" t="s">
        <v>15</v>
      </c>
      <c r="D96" s="100"/>
      <c r="E96" s="100"/>
      <c r="F96" s="100"/>
      <c r="G96" s="100"/>
      <c r="H96" s="100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90" t="s">
        <v>54</v>
      </c>
      <c r="B98" s="91"/>
      <c r="C98" s="95">
        <f>'Kops a'!C39</f>
        <v>0</v>
      </c>
      <c r="D98" s="51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</sheetData>
  <mergeCells count="22">
    <mergeCell ref="C96:H96"/>
    <mergeCell ref="C4:I4"/>
    <mergeCell ref="F12:K12"/>
    <mergeCell ref="A9:F9"/>
    <mergeCell ref="J9:M9"/>
    <mergeCell ref="D8:L8"/>
    <mergeCell ref="A87:K87"/>
    <mergeCell ref="C90:H90"/>
    <mergeCell ref="C91:H91"/>
    <mergeCell ref="C95:H9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B86 I14:J86 D14:G86">
    <cfRule type="cellIs" dxfId="116" priority="22" operator="equal">
      <formula>0</formula>
    </cfRule>
  </conditionalFormatting>
  <conditionalFormatting sqref="N9:O9">
    <cfRule type="cellIs" dxfId="115" priority="21" operator="equal">
      <formula>0</formula>
    </cfRule>
  </conditionalFormatting>
  <conditionalFormatting sqref="A9:F9">
    <cfRule type="containsText" dxfId="114" priority="1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3" priority="18" operator="equal">
      <formula>0</formula>
    </cfRule>
  </conditionalFormatting>
  <conditionalFormatting sqref="O10">
    <cfRule type="cellIs" dxfId="112" priority="17" operator="equal">
      <formula>"20__. gada __. _________"</formula>
    </cfRule>
  </conditionalFormatting>
  <conditionalFormatting sqref="A87:K87">
    <cfRule type="containsText" dxfId="111" priority="16" operator="containsText" text="Tiešās izmaksas kopā, t. sk. darba devēja sociālais nodoklis __.__% ">
      <formula>NOT(ISERROR(SEARCH("Tiešās izmaksas kopā, t. sk. darba devēja sociālais nodoklis __.__% ",A87)))</formula>
    </cfRule>
  </conditionalFormatting>
  <conditionalFormatting sqref="H14:H86 K14:P86 L87:P87">
    <cfRule type="cellIs" dxfId="110" priority="11" operator="equal">
      <formula>0</formula>
    </cfRule>
  </conditionalFormatting>
  <conditionalFormatting sqref="C4:I4">
    <cfRule type="cellIs" dxfId="109" priority="10" operator="equal">
      <formula>0</formula>
    </cfRule>
  </conditionalFormatting>
  <conditionalFormatting sqref="C14:C86">
    <cfRule type="cellIs" dxfId="108" priority="9" operator="equal">
      <formula>0</formula>
    </cfRule>
  </conditionalFormatting>
  <conditionalFormatting sqref="D5:L8">
    <cfRule type="cellIs" dxfId="107" priority="8" operator="equal">
      <formula>0</formula>
    </cfRule>
  </conditionalFormatting>
  <conditionalFormatting sqref="P10">
    <cfRule type="cellIs" dxfId="106" priority="7" operator="equal">
      <formula>"20__. gada __. _________"</formula>
    </cfRule>
  </conditionalFormatting>
  <conditionalFormatting sqref="C95:H95">
    <cfRule type="cellIs" dxfId="105" priority="4" operator="equal">
      <formula>0</formula>
    </cfRule>
  </conditionalFormatting>
  <conditionalFormatting sqref="C90:H90">
    <cfRule type="cellIs" dxfId="104" priority="3" operator="equal">
      <formula>0</formula>
    </cfRule>
  </conditionalFormatting>
  <conditionalFormatting sqref="C95:H95 C98 C90:H90">
    <cfRule type="cellIs" dxfId="103" priority="2" operator="equal">
      <formula>0</formula>
    </cfRule>
  </conditionalFormatting>
  <conditionalFormatting sqref="D1">
    <cfRule type="cellIs" dxfId="102" priority="1" operator="equal">
      <formula>0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6B16A03-C867-4231-9EE2-FA19DDA4D492}">
            <xm:f>NOT(ISERROR(SEARCH("Tāme sastādīta ____. gada ___. ______________",A93)))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A93</xm:sqref>
        </x14:conditionalFormatting>
        <x14:conditionalFormatting xmlns:xm="http://schemas.microsoft.com/office/excel/2006/main">
          <x14:cfRule type="containsText" priority="5" operator="containsText" id="{2AF3CC58-04F0-4432-AA0F-D3D058C3CAD1}">
            <xm:f>NOT(ISERROR(SEARCH("Sertifikāta Nr. _________________________________",A98)))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73"/>
  <sheetViews>
    <sheetView topLeftCell="A37" workbookViewId="0">
      <selection activeCell="F18" sqref="F18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6" t="s">
        <v>153</v>
      </c>
      <c r="D2" s="146"/>
      <c r="E2" s="146"/>
      <c r="F2" s="146"/>
      <c r="G2" s="146"/>
      <c r="H2" s="146"/>
      <c r="I2" s="146"/>
      <c r="J2" s="29"/>
    </row>
    <row r="3" spans="1:16" x14ac:dyDescent="0.2">
      <c r="A3" s="30"/>
      <c r="B3" s="30"/>
      <c r="C3" s="109" t="s">
        <v>17</v>
      </c>
      <c r="D3" s="109"/>
      <c r="E3" s="109"/>
      <c r="F3" s="109"/>
      <c r="G3" s="109"/>
      <c r="H3" s="109"/>
      <c r="I3" s="109"/>
      <c r="J3" s="30"/>
    </row>
    <row r="4" spans="1:16" x14ac:dyDescent="0.2">
      <c r="A4" s="30"/>
      <c r="B4" s="30"/>
      <c r="C4" s="147" t="s">
        <v>52</v>
      </c>
      <c r="D4" s="147"/>
      <c r="E4" s="147"/>
      <c r="F4" s="147"/>
      <c r="G4" s="147"/>
      <c r="H4" s="147"/>
      <c r="I4" s="147"/>
      <c r="J4" s="30"/>
    </row>
    <row r="5" spans="1:16" x14ac:dyDescent="0.2">
      <c r="A5" s="23"/>
      <c r="B5" s="23"/>
      <c r="C5" s="27" t="s">
        <v>5</v>
      </c>
      <c r="D5" s="160" t="str">
        <f>'Kops a'!D6</f>
        <v>Daudzdzīvokļu ēka</v>
      </c>
      <c r="E5" s="160"/>
      <c r="F5" s="160"/>
      <c r="G5" s="160"/>
      <c r="H5" s="160"/>
      <c r="I5" s="160"/>
      <c r="J5" s="160"/>
      <c r="K5" s="160"/>
      <c r="L5" s="16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0" t="str">
        <f>'Kops a'!D7</f>
        <v xml:space="preserve">Energoefektivitātes paaugstināšanas projekts dzīvojamai mājai </v>
      </c>
      <c r="E6" s="160"/>
      <c r="F6" s="160"/>
      <c r="G6" s="160"/>
      <c r="H6" s="160"/>
      <c r="I6" s="160"/>
      <c r="J6" s="160"/>
      <c r="K6" s="160"/>
      <c r="L6" s="16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0" t="str">
        <f>'Kops a'!D8</f>
        <v>Garozas iela 22, Jelgava, LV-3002, KAD.NR.09000140139001</v>
      </c>
      <c r="E7" s="160"/>
      <c r="F7" s="160"/>
      <c r="G7" s="160"/>
      <c r="H7" s="160"/>
      <c r="I7" s="160"/>
      <c r="J7" s="160"/>
      <c r="K7" s="160"/>
      <c r="L7" s="16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0">
        <f>'Kops a'!D9</f>
        <v>0</v>
      </c>
      <c r="E8" s="160"/>
      <c r="F8" s="160"/>
      <c r="G8" s="160"/>
      <c r="H8" s="160"/>
      <c r="I8" s="160"/>
      <c r="J8" s="160"/>
      <c r="K8" s="160"/>
      <c r="L8" s="160"/>
      <c r="M8" s="17"/>
      <c r="N8" s="17"/>
      <c r="O8" s="17"/>
      <c r="P8" s="17"/>
    </row>
    <row r="9" spans="1:16" ht="11.25" customHeight="1" x14ac:dyDescent="0.2">
      <c r="A9" s="148" t="s">
        <v>296</v>
      </c>
      <c r="B9" s="148"/>
      <c r="C9" s="148"/>
      <c r="D9" s="148"/>
      <c r="E9" s="148"/>
      <c r="F9" s="148"/>
      <c r="G9" s="31"/>
      <c r="H9" s="31"/>
      <c r="I9" s="31"/>
      <c r="J9" s="152" t="s">
        <v>39</v>
      </c>
      <c r="K9" s="152"/>
      <c r="L9" s="152"/>
      <c r="M9" s="152"/>
      <c r="N9" s="159">
        <f>P61</f>
        <v>0</v>
      </c>
      <c r="O9" s="159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A67</f>
        <v>Tāme sastādīta 2022.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4" t="s">
        <v>23</v>
      </c>
      <c r="B12" s="154" t="s">
        <v>40</v>
      </c>
      <c r="C12" s="150" t="s">
        <v>41</v>
      </c>
      <c r="D12" s="157" t="s">
        <v>42</v>
      </c>
      <c r="E12" s="161" t="s">
        <v>43</v>
      </c>
      <c r="F12" s="149" t="s">
        <v>44</v>
      </c>
      <c r="G12" s="150"/>
      <c r="H12" s="150"/>
      <c r="I12" s="150"/>
      <c r="J12" s="150"/>
      <c r="K12" s="151"/>
      <c r="L12" s="149" t="s">
        <v>45</v>
      </c>
      <c r="M12" s="150"/>
      <c r="N12" s="150"/>
      <c r="O12" s="150"/>
      <c r="P12" s="151"/>
    </row>
    <row r="13" spans="1:16" ht="126.75" customHeight="1" thickBot="1" x14ac:dyDescent="0.25">
      <c r="A13" s="153"/>
      <c r="B13" s="155"/>
      <c r="C13" s="156"/>
      <c r="D13" s="158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/>
      <c r="B14" s="65"/>
      <c r="C14" s="97" t="s">
        <v>154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45" x14ac:dyDescent="0.2">
      <c r="A15" s="38">
        <v>1</v>
      </c>
      <c r="B15" s="39"/>
      <c r="C15" s="47" t="s">
        <v>155</v>
      </c>
      <c r="D15" s="25" t="s">
        <v>76</v>
      </c>
      <c r="E15" s="69">
        <v>1</v>
      </c>
      <c r="F15" s="70"/>
      <c r="G15" s="67"/>
      <c r="H15" s="48">
        <f t="shared" ref="H15:H60" si="0">ROUND(F15*G15,2)</f>
        <v>0</v>
      </c>
      <c r="I15" s="67"/>
      <c r="J15" s="67"/>
      <c r="K15" s="49">
        <f t="shared" ref="K15:K60" si="1">SUM(H15:J15)</f>
        <v>0</v>
      </c>
      <c r="L15" s="50">
        <f t="shared" ref="L15:L60" si="2">ROUND(E15*F15,2)</f>
        <v>0</v>
      </c>
      <c r="M15" s="48">
        <f t="shared" ref="M15:M60" si="3">ROUND(H15*E15,2)</f>
        <v>0</v>
      </c>
      <c r="N15" s="48">
        <f t="shared" ref="N15:N60" si="4">ROUND(I15*E15,2)</f>
        <v>0</v>
      </c>
      <c r="O15" s="48">
        <f t="shared" ref="O15:O60" si="5">ROUND(J15*E15,2)</f>
        <v>0</v>
      </c>
      <c r="P15" s="49">
        <f t="shared" ref="P15:P60" si="6">SUM(M15:O15)</f>
        <v>0</v>
      </c>
    </row>
    <row r="16" spans="1:16" x14ac:dyDescent="0.2">
      <c r="A16" s="38">
        <v>2</v>
      </c>
      <c r="B16" s="39"/>
      <c r="C16" s="47" t="s">
        <v>156</v>
      </c>
      <c r="D16" s="25" t="s">
        <v>61</v>
      </c>
      <c r="E16" s="69">
        <v>115.5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3</v>
      </c>
      <c r="B17" s="39"/>
      <c r="C17" s="47" t="s">
        <v>157</v>
      </c>
      <c r="D17" s="25" t="s">
        <v>85</v>
      </c>
      <c r="E17" s="69">
        <v>1000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4</v>
      </c>
      <c r="B18" s="39"/>
      <c r="C18" s="47" t="s">
        <v>158</v>
      </c>
      <c r="D18" s="25" t="s">
        <v>85</v>
      </c>
      <c r="E18" s="69">
        <v>1000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/>
      <c r="C19" s="47" t="s">
        <v>159</v>
      </c>
      <c r="D19" s="25" t="s">
        <v>85</v>
      </c>
      <c r="E19" s="69">
        <v>1150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6</v>
      </c>
      <c r="B20" s="39"/>
      <c r="C20" s="47" t="s">
        <v>160</v>
      </c>
      <c r="D20" s="25" t="s">
        <v>63</v>
      </c>
      <c r="E20" s="69">
        <v>74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7</v>
      </c>
      <c r="B21" s="39"/>
      <c r="C21" s="47" t="s">
        <v>161</v>
      </c>
      <c r="D21" s="25" t="s">
        <v>85</v>
      </c>
      <c r="E21" s="69">
        <v>738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8</v>
      </c>
      <c r="B22" s="39"/>
      <c r="C22" s="47" t="s">
        <v>118</v>
      </c>
      <c r="D22" s="25" t="s">
        <v>97</v>
      </c>
      <c r="E22" s="69">
        <v>147.6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33.75" x14ac:dyDescent="0.2">
      <c r="A23" s="38">
        <v>9</v>
      </c>
      <c r="B23" s="39"/>
      <c r="C23" s="47" t="s">
        <v>162</v>
      </c>
      <c r="D23" s="25" t="s">
        <v>85</v>
      </c>
      <c r="E23" s="69">
        <v>738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10</v>
      </c>
      <c r="B24" s="39"/>
      <c r="C24" s="47" t="s">
        <v>91</v>
      </c>
      <c r="D24" s="25" t="s">
        <v>63</v>
      </c>
      <c r="E24" s="69">
        <v>1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11</v>
      </c>
      <c r="B25" s="39"/>
      <c r="C25" s="47" t="s">
        <v>115</v>
      </c>
      <c r="D25" s="25" t="s">
        <v>97</v>
      </c>
      <c r="E25" s="69">
        <v>2952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12</v>
      </c>
      <c r="B26" s="39"/>
      <c r="C26" s="47" t="s">
        <v>163</v>
      </c>
      <c r="D26" s="25" t="s">
        <v>85</v>
      </c>
      <c r="E26" s="69">
        <v>738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13</v>
      </c>
      <c r="B27" s="39"/>
      <c r="C27" s="47" t="s">
        <v>164</v>
      </c>
      <c r="D27" s="25" t="s">
        <v>85</v>
      </c>
      <c r="E27" s="69">
        <v>774.9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14</v>
      </c>
      <c r="B28" s="39"/>
      <c r="C28" s="47" t="s">
        <v>115</v>
      </c>
      <c r="D28" s="25" t="s">
        <v>97</v>
      </c>
      <c r="E28" s="69">
        <v>4428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15</v>
      </c>
      <c r="B29" s="39"/>
      <c r="C29" s="47" t="s">
        <v>165</v>
      </c>
      <c r="D29" s="25" t="s">
        <v>166</v>
      </c>
      <c r="E29" s="69">
        <v>3690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16</v>
      </c>
      <c r="B30" s="39"/>
      <c r="C30" s="47" t="s">
        <v>167</v>
      </c>
      <c r="D30" s="25" t="s">
        <v>61</v>
      </c>
      <c r="E30" s="69">
        <v>100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17</v>
      </c>
      <c r="B31" s="39"/>
      <c r="C31" s="47" t="s">
        <v>168</v>
      </c>
      <c r="D31" s="25" t="s">
        <v>85</v>
      </c>
      <c r="E31" s="69">
        <v>738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18</v>
      </c>
      <c r="B32" s="39"/>
      <c r="C32" s="47" t="s">
        <v>114</v>
      </c>
      <c r="D32" s="25" t="s">
        <v>85</v>
      </c>
      <c r="E32" s="69">
        <v>848.7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19</v>
      </c>
      <c r="B33" s="39"/>
      <c r="C33" s="47" t="s">
        <v>115</v>
      </c>
      <c r="D33" s="25" t="s">
        <v>97</v>
      </c>
      <c r="E33" s="69">
        <v>4428</v>
      </c>
      <c r="F33" s="70"/>
      <c r="G33" s="67"/>
      <c r="H33" s="48">
        <f t="shared" si="0"/>
        <v>0</v>
      </c>
      <c r="I33" s="67"/>
      <c r="J33" s="67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20</v>
      </c>
      <c r="B34" s="39"/>
      <c r="C34" s="47" t="s">
        <v>116</v>
      </c>
      <c r="D34" s="25" t="s">
        <v>61</v>
      </c>
      <c r="E34" s="69">
        <v>40</v>
      </c>
      <c r="F34" s="70"/>
      <c r="G34" s="67"/>
      <c r="H34" s="48">
        <f t="shared" si="0"/>
        <v>0</v>
      </c>
      <c r="I34" s="67"/>
      <c r="J34" s="67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21</v>
      </c>
      <c r="B35" s="39"/>
      <c r="C35" s="47" t="s">
        <v>169</v>
      </c>
      <c r="D35" s="25" t="s">
        <v>85</v>
      </c>
      <c r="E35" s="69">
        <v>738</v>
      </c>
      <c r="F35" s="70"/>
      <c r="G35" s="67"/>
      <c r="H35" s="48">
        <f t="shared" si="0"/>
        <v>0</v>
      </c>
      <c r="I35" s="67"/>
      <c r="J35" s="67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22</v>
      </c>
      <c r="B36" s="39"/>
      <c r="C36" s="47" t="s">
        <v>170</v>
      </c>
      <c r="D36" s="25" t="s">
        <v>97</v>
      </c>
      <c r="E36" s="69">
        <v>362</v>
      </c>
      <c r="F36" s="70"/>
      <c r="G36" s="67"/>
      <c r="H36" s="48">
        <f t="shared" si="0"/>
        <v>0</v>
      </c>
      <c r="I36" s="67"/>
      <c r="J36" s="67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23</v>
      </c>
      <c r="B37" s="39"/>
      <c r="C37" s="47" t="s">
        <v>171</v>
      </c>
      <c r="D37" s="25" t="s">
        <v>97</v>
      </c>
      <c r="E37" s="69">
        <v>3321</v>
      </c>
      <c r="F37" s="70"/>
      <c r="G37" s="67"/>
      <c r="H37" s="48">
        <f t="shared" si="0"/>
        <v>0</v>
      </c>
      <c r="I37" s="67"/>
      <c r="J37" s="67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24</v>
      </c>
      <c r="B38" s="39"/>
      <c r="C38" s="47" t="s">
        <v>172</v>
      </c>
      <c r="D38" s="25" t="s">
        <v>85</v>
      </c>
      <c r="E38" s="69">
        <v>738</v>
      </c>
      <c r="F38" s="70"/>
      <c r="G38" s="67"/>
      <c r="H38" s="48">
        <f t="shared" si="0"/>
        <v>0</v>
      </c>
      <c r="I38" s="67"/>
      <c r="J38" s="67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25</v>
      </c>
      <c r="B39" s="39"/>
      <c r="C39" s="47" t="s">
        <v>121</v>
      </c>
      <c r="D39" s="25" t="s">
        <v>97</v>
      </c>
      <c r="E39" s="69">
        <v>132.84</v>
      </c>
      <c r="F39" s="70"/>
      <c r="G39" s="67"/>
      <c r="H39" s="48">
        <f t="shared" si="0"/>
        <v>0</v>
      </c>
      <c r="I39" s="67"/>
      <c r="J39" s="67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26</v>
      </c>
      <c r="B40" s="39"/>
      <c r="C40" s="47" t="s">
        <v>122</v>
      </c>
      <c r="D40" s="25" t="s">
        <v>97</v>
      </c>
      <c r="E40" s="69">
        <v>221.4</v>
      </c>
      <c r="F40" s="70"/>
      <c r="G40" s="67"/>
      <c r="H40" s="48">
        <f t="shared" si="0"/>
        <v>0</v>
      </c>
      <c r="I40" s="67"/>
      <c r="J40" s="67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33.75" x14ac:dyDescent="0.2">
      <c r="A41" s="38">
        <v>27</v>
      </c>
      <c r="B41" s="39"/>
      <c r="C41" s="47" t="s">
        <v>173</v>
      </c>
      <c r="D41" s="25" t="s">
        <v>85</v>
      </c>
      <c r="E41" s="69">
        <v>130.91999999999999</v>
      </c>
      <c r="F41" s="70"/>
      <c r="G41" s="67"/>
      <c r="H41" s="48">
        <f t="shared" si="0"/>
        <v>0</v>
      </c>
      <c r="I41" s="67"/>
      <c r="J41" s="67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28</v>
      </c>
      <c r="B42" s="39"/>
      <c r="C42" s="47" t="s">
        <v>174</v>
      </c>
      <c r="D42" s="25" t="s">
        <v>85</v>
      </c>
      <c r="E42" s="69">
        <v>137.47</v>
      </c>
      <c r="F42" s="70"/>
      <c r="G42" s="67"/>
      <c r="H42" s="48">
        <f t="shared" si="0"/>
        <v>0</v>
      </c>
      <c r="I42" s="67"/>
      <c r="J42" s="67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>
        <v>29</v>
      </c>
      <c r="B43" s="39"/>
      <c r="C43" s="47" t="s">
        <v>115</v>
      </c>
      <c r="D43" s="25" t="s">
        <v>97</v>
      </c>
      <c r="E43" s="69">
        <v>785.52</v>
      </c>
      <c r="F43" s="70"/>
      <c r="G43" s="67"/>
      <c r="H43" s="48">
        <f t="shared" si="0"/>
        <v>0</v>
      </c>
      <c r="I43" s="67"/>
      <c r="J43" s="67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>
        <v>30</v>
      </c>
      <c r="B44" s="39"/>
      <c r="C44" s="47" t="s">
        <v>175</v>
      </c>
      <c r="D44" s="25" t="s">
        <v>166</v>
      </c>
      <c r="E44" s="69">
        <v>654.6</v>
      </c>
      <c r="F44" s="70"/>
      <c r="G44" s="67"/>
      <c r="H44" s="48">
        <f t="shared" si="0"/>
        <v>0</v>
      </c>
      <c r="I44" s="67"/>
      <c r="J44" s="67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>
        <v>31</v>
      </c>
      <c r="B45" s="39"/>
      <c r="C45" s="47" t="s">
        <v>176</v>
      </c>
      <c r="D45" s="25" t="s">
        <v>85</v>
      </c>
      <c r="E45" s="69">
        <v>130.91999999999999</v>
      </c>
      <c r="F45" s="70"/>
      <c r="G45" s="67"/>
      <c r="H45" s="48">
        <f t="shared" si="0"/>
        <v>0</v>
      </c>
      <c r="I45" s="67"/>
      <c r="J45" s="67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>
        <v>32</v>
      </c>
      <c r="B46" s="39"/>
      <c r="C46" s="47" t="s">
        <v>114</v>
      </c>
      <c r="D46" s="25" t="s">
        <v>85</v>
      </c>
      <c r="E46" s="69">
        <v>134.85</v>
      </c>
      <c r="F46" s="70"/>
      <c r="G46" s="67"/>
      <c r="H46" s="48">
        <f t="shared" si="0"/>
        <v>0</v>
      </c>
      <c r="I46" s="67"/>
      <c r="J46" s="67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33</v>
      </c>
      <c r="B47" s="39"/>
      <c r="C47" s="47" t="s">
        <v>115</v>
      </c>
      <c r="D47" s="25" t="s">
        <v>97</v>
      </c>
      <c r="E47" s="69">
        <v>785.52</v>
      </c>
      <c r="F47" s="70"/>
      <c r="G47" s="67"/>
      <c r="H47" s="48">
        <f t="shared" si="0"/>
        <v>0</v>
      </c>
      <c r="I47" s="67"/>
      <c r="J47" s="67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34</v>
      </c>
      <c r="B48" s="39"/>
      <c r="C48" s="47" t="s">
        <v>177</v>
      </c>
      <c r="D48" s="25" t="s">
        <v>61</v>
      </c>
      <c r="E48" s="69">
        <v>500</v>
      </c>
      <c r="F48" s="70"/>
      <c r="G48" s="67"/>
      <c r="H48" s="48">
        <f t="shared" si="0"/>
        <v>0</v>
      </c>
      <c r="I48" s="67"/>
      <c r="J48" s="67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>
        <v>35</v>
      </c>
      <c r="B49" s="39"/>
      <c r="C49" s="47" t="s">
        <v>178</v>
      </c>
      <c r="D49" s="25" t="s">
        <v>85</v>
      </c>
      <c r="E49" s="69">
        <v>130.91999999999999</v>
      </c>
      <c r="F49" s="70"/>
      <c r="G49" s="67"/>
      <c r="H49" s="48">
        <f t="shared" si="0"/>
        <v>0</v>
      </c>
      <c r="I49" s="67"/>
      <c r="J49" s="67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>
        <v>36</v>
      </c>
      <c r="B50" s="39"/>
      <c r="C50" s="47" t="s">
        <v>118</v>
      </c>
      <c r="D50" s="25" t="s">
        <v>97</v>
      </c>
      <c r="E50" s="69">
        <v>23.57</v>
      </c>
      <c r="F50" s="70"/>
      <c r="G50" s="67"/>
      <c r="H50" s="48">
        <f t="shared" si="0"/>
        <v>0</v>
      </c>
      <c r="I50" s="67"/>
      <c r="J50" s="67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37</v>
      </c>
      <c r="B51" s="39"/>
      <c r="C51" s="47" t="s">
        <v>119</v>
      </c>
      <c r="D51" s="25" t="s">
        <v>97</v>
      </c>
      <c r="E51" s="69">
        <v>589.14</v>
      </c>
      <c r="F51" s="70"/>
      <c r="G51" s="67"/>
      <c r="H51" s="48">
        <f t="shared" si="0"/>
        <v>0</v>
      </c>
      <c r="I51" s="67"/>
      <c r="J51" s="67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38</v>
      </c>
      <c r="B52" s="39"/>
      <c r="C52" s="47" t="s">
        <v>179</v>
      </c>
      <c r="D52" s="25" t="s">
        <v>85</v>
      </c>
      <c r="E52" s="69">
        <v>130.91999999999999</v>
      </c>
      <c r="F52" s="70"/>
      <c r="G52" s="67"/>
      <c r="H52" s="48">
        <f t="shared" si="0"/>
        <v>0</v>
      </c>
      <c r="I52" s="67"/>
      <c r="J52" s="67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39</v>
      </c>
      <c r="B53" s="39"/>
      <c r="C53" s="47" t="s">
        <v>121</v>
      </c>
      <c r="D53" s="25" t="s">
        <v>97</v>
      </c>
      <c r="E53" s="69">
        <v>23.57</v>
      </c>
      <c r="F53" s="70"/>
      <c r="G53" s="67"/>
      <c r="H53" s="48">
        <f t="shared" si="0"/>
        <v>0</v>
      </c>
      <c r="I53" s="67"/>
      <c r="J53" s="67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40</v>
      </c>
      <c r="B54" s="39"/>
      <c r="C54" s="47" t="s">
        <v>122</v>
      </c>
      <c r="D54" s="25" t="s">
        <v>97</v>
      </c>
      <c r="E54" s="69">
        <v>39.28</v>
      </c>
      <c r="F54" s="70"/>
      <c r="G54" s="67"/>
      <c r="H54" s="48">
        <f t="shared" si="0"/>
        <v>0</v>
      </c>
      <c r="I54" s="67"/>
      <c r="J54" s="67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41</v>
      </c>
      <c r="B55" s="39"/>
      <c r="C55" s="47" t="s">
        <v>180</v>
      </c>
      <c r="D55" s="25" t="s">
        <v>74</v>
      </c>
      <c r="E55" s="69">
        <v>22</v>
      </c>
      <c r="F55" s="70"/>
      <c r="G55" s="67"/>
      <c r="H55" s="48">
        <f t="shared" si="0"/>
        <v>0</v>
      </c>
      <c r="I55" s="67"/>
      <c r="J55" s="67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22.5" x14ac:dyDescent="0.2">
      <c r="A56" s="38">
        <v>42</v>
      </c>
      <c r="B56" s="39"/>
      <c r="C56" s="47" t="s">
        <v>181</v>
      </c>
      <c r="D56" s="25" t="s">
        <v>74</v>
      </c>
      <c r="E56" s="69">
        <v>22</v>
      </c>
      <c r="F56" s="70"/>
      <c r="G56" s="67"/>
      <c r="H56" s="48">
        <f t="shared" si="0"/>
        <v>0</v>
      </c>
      <c r="I56" s="67"/>
      <c r="J56" s="67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2.5" x14ac:dyDescent="0.2">
      <c r="A57" s="38">
        <v>43</v>
      </c>
      <c r="B57" s="39"/>
      <c r="C57" s="47" t="s">
        <v>182</v>
      </c>
      <c r="D57" s="25" t="s">
        <v>61</v>
      </c>
      <c r="E57" s="69">
        <v>122</v>
      </c>
      <c r="F57" s="70"/>
      <c r="G57" s="67"/>
      <c r="H57" s="48">
        <f t="shared" si="0"/>
        <v>0</v>
      </c>
      <c r="I57" s="67"/>
      <c r="J57" s="67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44</v>
      </c>
      <c r="B58" s="39"/>
      <c r="C58" s="47" t="s">
        <v>183</v>
      </c>
      <c r="D58" s="25" t="s">
        <v>74</v>
      </c>
      <c r="E58" s="69">
        <v>1</v>
      </c>
      <c r="F58" s="70"/>
      <c r="G58" s="67"/>
      <c r="H58" s="48">
        <f t="shared" si="0"/>
        <v>0</v>
      </c>
      <c r="I58" s="67"/>
      <c r="J58" s="67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33.75" x14ac:dyDescent="0.2">
      <c r="A59" s="38">
        <v>45</v>
      </c>
      <c r="B59" s="39"/>
      <c r="C59" s="47" t="s">
        <v>184</v>
      </c>
      <c r="D59" s="25" t="s">
        <v>88</v>
      </c>
      <c r="E59" s="69">
        <v>2</v>
      </c>
      <c r="F59" s="70"/>
      <c r="G59" s="67"/>
      <c r="H59" s="48">
        <f t="shared" si="0"/>
        <v>0</v>
      </c>
      <c r="I59" s="67"/>
      <c r="J59" s="67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12" thickBot="1" x14ac:dyDescent="0.25">
      <c r="A60" s="38"/>
      <c r="B60" s="39"/>
      <c r="C60" s="47"/>
      <c r="D60" s="25"/>
      <c r="E60" s="69"/>
      <c r="F60" s="70"/>
      <c r="G60" s="67"/>
      <c r="H60" s="48">
        <f t="shared" si="0"/>
        <v>0</v>
      </c>
      <c r="I60" s="67"/>
      <c r="J60" s="67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12" thickBot="1" x14ac:dyDescent="0.25">
      <c r="A61" s="164" t="s">
        <v>80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71">
        <f>SUM(L14:L60)</f>
        <v>0</v>
      </c>
      <c r="M61" s="72">
        <f>SUM(M14:M60)</f>
        <v>0</v>
      </c>
      <c r="N61" s="72">
        <f>SUM(N14:N60)</f>
        <v>0</v>
      </c>
      <c r="O61" s="72">
        <f>SUM(O14:O60)</f>
        <v>0</v>
      </c>
      <c r="P61" s="73">
        <f>SUM(P14:P60)</f>
        <v>0</v>
      </c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" t="s">
        <v>14</v>
      </c>
      <c r="B64" s="17"/>
      <c r="C64" s="163">
        <f>'Kops a'!C31:H31</f>
        <v>0</v>
      </c>
      <c r="D64" s="163"/>
      <c r="E64" s="163"/>
      <c r="F64" s="163"/>
      <c r="G64" s="163"/>
      <c r="H64" s="163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00" t="s">
        <v>15</v>
      </c>
      <c r="D65" s="100"/>
      <c r="E65" s="100"/>
      <c r="F65" s="100"/>
      <c r="G65" s="100"/>
      <c r="H65" s="100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90" t="str">
        <f>'Kops a'!A34</f>
        <v>Tāme sastādīta 2022. gada __. _________</v>
      </c>
      <c r="B67" s="91"/>
      <c r="C67" s="91"/>
      <c r="D67" s="91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" t="s">
        <v>37</v>
      </c>
      <c r="B69" s="17"/>
      <c r="C69" s="163">
        <f>'Kops a'!C36:H36</f>
        <v>0</v>
      </c>
      <c r="D69" s="163"/>
      <c r="E69" s="163"/>
      <c r="F69" s="163"/>
      <c r="G69" s="163"/>
      <c r="H69" s="163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00" t="s">
        <v>15</v>
      </c>
      <c r="D70" s="100"/>
      <c r="E70" s="100"/>
      <c r="F70" s="100"/>
      <c r="G70" s="100"/>
      <c r="H70" s="100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90" t="s">
        <v>54</v>
      </c>
      <c r="B72" s="91"/>
      <c r="C72" s="95">
        <f>'Kops a'!C39</f>
        <v>0</v>
      </c>
      <c r="D72" s="5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</sheetData>
  <mergeCells count="22">
    <mergeCell ref="C70:H70"/>
    <mergeCell ref="C4:I4"/>
    <mergeCell ref="F12:K12"/>
    <mergeCell ref="A9:F9"/>
    <mergeCell ref="J9:M9"/>
    <mergeCell ref="D8:L8"/>
    <mergeCell ref="A61:K61"/>
    <mergeCell ref="C64:H64"/>
    <mergeCell ref="C65:H65"/>
    <mergeCell ref="C69:H6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60 I15:J60 D15:G60">
    <cfRule type="cellIs" dxfId="99" priority="26" operator="equal">
      <formula>0</formula>
    </cfRule>
  </conditionalFormatting>
  <conditionalFormatting sqref="N9:O9">
    <cfRule type="cellIs" dxfId="98" priority="25" operator="equal">
      <formula>0</formula>
    </cfRule>
  </conditionalFormatting>
  <conditionalFormatting sqref="A9:F9">
    <cfRule type="containsText" dxfId="9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6" priority="22" operator="equal">
      <formula>0</formula>
    </cfRule>
  </conditionalFormatting>
  <conditionalFormatting sqref="O10">
    <cfRule type="cellIs" dxfId="95" priority="21" operator="equal">
      <formula>"20__. gada __. _________"</formula>
    </cfRule>
  </conditionalFormatting>
  <conditionalFormatting sqref="A61:K61">
    <cfRule type="containsText" dxfId="94" priority="20" operator="containsText" text="Tiešās izmaksas kopā, t. sk. darba devēja sociālais nodoklis __.__% ">
      <formula>NOT(ISERROR(SEARCH("Tiešās izmaksas kopā, t. sk. darba devēja sociālais nodoklis __.__% ",A61)))</formula>
    </cfRule>
  </conditionalFormatting>
  <conditionalFormatting sqref="H14:H60 K14:P60 L61:P61">
    <cfRule type="cellIs" dxfId="93" priority="15" operator="equal">
      <formula>0</formula>
    </cfRule>
  </conditionalFormatting>
  <conditionalFormatting sqref="C4:I4">
    <cfRule type="cellIs" dxfId="92" priority="14" operator="equal">
      <formula>0</formula>
    </cfRule>
  </conditionalFormatting>
  <conditionalFormatting sqref="C15:C60">
    <cfRule type="cellIs" dxfId="91" priority="13" operator="equal">
      <formula>0</formula>
    </cfRule>
  </conditionalFormatting>
  <conditionalFormatting sqref="D5:L8">
    <cfRule type="cellIs" dxfId="90" priority="11" operator="equal">
      <formula>0</formula>
    </cfRule>
  </conditionalFormatting>
  <conditionalFormatting sqref="A14:B14 D14:G14">
    <cfRule type="cellIs" dxfId="89" priority="10" operator="equal">
      <formula>0</formula>
    </cfRule>
  </conditionalFormatting>
  <conditionalFormatting sqref="C14">
    <cfRule type="cellIs" dxfId="88" priority="9" operator="equal">
      <formula>0</formula>
    </cfRule>
  </conditionalFormatting>
  <conditionalFormatting sqref="I14:J14">
    <cfRule type="cellIs" dxfId="87" priority="8" operator="equal">
      <formula>0</formula>
    </cfRule>
  </conditionalFormatting>
  <conditionalFormatting sqref="P10">
    <cfRule type="cellIs" dxfId="86" priority="7" operator="equal">
      <formula>"20__. gada __. _________"</formula>
    </cfRule>
  </conditionalFormatting>
  <conditionalFormatting sqref="C69:H69">
    <cfRule type="cellIs" dxfId="85" priority="4" operator="equal">
      <formula>0</formula>
    </cfRule>
  </conditionalFormatting>
  <conditionalFormatting sqref="C64:H64">
    <cfRule type="cellIs" dxfId="84" priority="3" operator="equal">
      <formula>0</formula>
    </cfRule>
  </conditionalFormatting>
  <conditionalFormatting sqref="C69:H69 C72 C64:H64">
    <cfRule type="cellIs" dxfId="83" priority="2" operator="equal">
      <formula>0</formula>
    </cfRule>
  </conditionalFormatting>
  <conditionalFormatting sqref="D1">
    <cfRule type="cellIs" dxfId="8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422C369-7259-49E7-A89B-9D562DEE2E41}">
            <xm:f>NOT(ISERROR(SEARCH("Tāme sastādīta ____. gada ___. ______________",A67)))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5" operator="containsText" id="{D859E3E6-089F-4F16-889A-98EF63E5F3AC}">
            <xm:f>NOT(ISERROR(SEARCH("Sertifikāta Nr. _________________________________",A72)))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58"/>
  <sheetViews>
    <sheetView topLeftCell="A22" zoomScaleNormal="100" workbookViewId="0">
      <selection activeCell="I18" sqref="I18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6" t="s">
        <v>185</v>
      </c>
      <c r="D2" s="146"/>
      <c r="E2" s="146"/>
      <c r="F2" s="146"/>
      <c r="G2" s="146"/>
      <c r="H2" s="146"/>
      <c r="I2" s="146"/>
      <c r="J2" s="29"/>
    </row>
    <row r="3" spans="1:16" x14ac:dyDescent="0.2">
      <c r="A3" s="30"/>
      <c r="B3" s="30"/>
      <c r="C3" s="109" t="s">
        <v>17</v>
      </c>
      <c r="D3" s="109"/>
      <c r="E3" s="109"/>
      <c r="F3" s="109"/>
      <c r="G3" s="109"/>
      <c r="H3" s="109"/>
      <c r="I3" s="109"/>
      <c r="J3" s="30"/>
    </row>
    <row r="4" spans="1:16" x14ac:dyDescent="0.2">
      <c r="A4" s="30"/>
      <c r="B4" s="30"/>
      <c r="C4" s="147" t="s">
        <v>52</v>
      </c>
      <c r="D4" s="147"/>
      <c r="E4" s="147"/>
      <c r="F4" s="147"/>
      <c r="G4" s="147"/>
      <c r="H4" s="147"/>
      <c r="I4" s="147"/>
      <c r="J4" s="30"/>
    </row>
    <row r="5" spans="1:16" x14ac:dyDescent="0.2">
      <c r="A5" s="23"/>
      <c r="B5" s="23"/>
      <c r="C5" s="27" t="s">
        <v>5</v>
      </c>
      <c r="D5" s="160" t="str">
        <f>'Kops a'!D6</f>
        <v>Daudzdzīvokļu ēka</v>
      </c>
      <c r="E5" s="160"/>
      <c r="F5" s="160"/>
      <c r="G5" s="160"/>
      <c r="H5" s="160"/>
      <c r="I5" s="160"/>
      <c r="J5" s="160"/>
      <c r="K5" s="160"/>
      <c r="L5" s="16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0" t="str">
        <f>'Kops a'!D7</f>
        <v xml:space="preserve">Energoefektivitātes paaugstināšanas projekts dzīvojamai mājai </v>
      </c>
      <c r="E6" s="160"/>
      <c r="F6" s="160"/>
      <c r="G6" s="160"/>
      <c r="H6" s="160"/>
      <c r="I6" s="160"/>
      <c r="J6" s="160"/>
      <c r="K6" s="160"/>
      <c r="L6" s="16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0" t="str">
        <f>'Kops a'!D8</f>
        <v>Garozas iela 22, Jelgava, LV-3002, KAD.NR.09000140139001</v>
      </c>
      <c r="E7" s="160"/>
      <c r="F7" s="160"/>
      <c r="G7" s="160"/>
      <c r="H7" s="160"/>
      <c r="I7" s="160"/>
      <c r="J7" s="160"/>
      <c r="K7" s="160"/>
      <c r="L7" s="16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0">
        <f>'Kops a'!D9</f>
        <v>0</v>
      </c>
      <c r="E8" s="160"/>
      <c r="F8" s="160"/>
      <c r="G8" s="160"/>
      <c r="H8" s="160"/>
      <c r="I8" s="160"/>
      <c r="J8" s="160"/>
      <c r="K8" s="160"/>
      <c r="L8" s="160"/>
      <c r="M8" s="17"/>
      <c r="N8" s="17"/>
      <c r="O8" s="17"/>
      <c r="P8" s="17"/>
    </row>
    <row r="9" spans="1:16" ht="11.25" customHeight="1" x14ac:dyDescent="0.2">
      <c r="A9" s="148" t="s">
        <v>296</v>
      </c>
      <c r="B9" s="148"/>
      <c r="C9" s="148"/>
      <c r="D9" s="148"/>
      <c r="E9" s="148"/>
      <c r="F9" s="148"/>
      <c r="G9" s="31"/>
      <c r="H9" s="31"/>
      <c r="I9" s="31"/>
      <c r="J9" s="152" t="s">
        <v>39</v>
      </c>
      <c r="K9" s="152"/>
      <c r="L9" s="152"/>
      <c r="M9" s="152"/>
      <c r="N9" s="159">
        <f>P46</f>
        <v>0</v>
      </c>
      <c r="O9" s="159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A52</f>
        <v>Tāme sastādīta 2022.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4" t="s">
        <v>23</v>
      </c>
      <c r="B12" s="154" t="s">
        <v>40</v>
      </c>
      <c r="C12" s="150" t="s">
        <v>41</v>
      </c>
      <c r="D12" s="157" t="s">
        <v>42</v>
      </c>
      <c r="E12" s="161" t="s">
        <v>43</v>
      </c>
      <c r="F12" s="149" t="s">
        <v>44</v>
      </c>
      <c r="G12" s="150"/>
      <c r="H12" s="150"/>
      <c r="I12" s="150"/>
      <c r="J12" s="150"/>
      <c r="K12" s="151"/>
      <c r="L12" s="149" t="s">
        <v>45</v>
      </c>
      <c r="M12" s="150"/>
      <c r="N12" s="150"/>
      <c r="O12" s="150"/>
      <c r="P12" s="151"/>
    </row>
    <row r="13" spans="1:16" ht="126.75" customHeight="1" thickBot="1" x14ac:dyDescent="0.25">
      <c r="A13" s="153"/>
      <c r="B13" s="155"/>
      <c r="C13" s="156"/>
      <c r="D13" s="158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/>
      <c r="B14" s="65"/>
      <c r="C14" s="99" t="s">
        <v>185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38">
        <v>1</v>
      </c>
      <c r="B15" s="39"/>
      <c r="C15" s="47" t="s">
        <v>186</v>
      </c>
      <c r="D15" s="25" t="s">
        <v>85</v>
      </c>
      <c r="E15" s="69">
        <v>76.400000000000006</v>
      </c>
      <c r="F15" s="70"/>
      <c r="G15" s="67"/>
      <c r="H15" s="48">
        <f t="shared" ref="H15:H45" si="0">ROUND(F15*G15,2)</f>
        <v>0</v>
      </c>
      <c r="I15" s="67"/>
      <c r="J15" s="67"/>
      <c r="K15" s="49">
        <f t="shared" ref="K15:K45" si="1">SUM(H15:J15)</f>
        <v>0</v>
      </c>
      <c r="L15" s="50">
        <f t="shared" ref="L15:L45" si="2">ROUND(E15*F15,2)</f>
        <v>0</v>
      </c>
      <c r="M15" s="48">
        <f t="shared" ref="M15:M45" si="3">ROUND(H15*E15,2)</f>
        <v>0</v>
      </c>
      <c r="N15" s="48">
        <f t="shared" ref="N15:N45" si="4">ROUND(I15*E15,2)</f>
        <v>0</v>
      </c>
      <c r="O15" s="48">
        <f t="shared" ref="O15:O45" si="5">ROUND(J15*E15,2)</f>
        <v>0</v>
      </c>
      <c r="P15" s="49">
        <f t="shared" ref="P15:P45" si="6">SUM(M15:O15)</f>
        <v>0</v>
      </c>
    </row>
    <row r="16" spans="1:16" ht="22.5" x14ac:dyDescent="0.2">
      <c r="A16" s="38">
        <v>2</v>
      </c>
      <c r="B16" s="39"/>
      <c r="C16" s="47" t="s">
        <v>187</v>
      </c>
      <c r="D16" s="25" t="s">
        <v>90</v>
      </c>
      <c r="E16" s="69">
        <v>98.4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47" t="s">
        <v>188</v>
      </c>
      <c r="D17" s="25" t="s">
        <v>85</v>
      </c>
      <c r="E17" s="69">
        <v>205.66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4</v>
      </c>
      <c r="B18" s="39"/>
      <c r="C18" s="47" t="s">
        <v>189</v>
      </c>
      <c r="D18" s="25" t="s">
        <v>85</v>
      </c>
      <c r="E18" s="69">
        <v>205.66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5</v>
      </c>
      <c r="B19" s="39"/>
      <c r="C19" s="47" t="s">
        <v>190</v>
      </c>
      <c r="D19" s="25" t="s">
        <v>85</v>
      </c>
      <c r="E19" s="69">
        <v>205.66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6</v>
      </c>
      <c r="B20" s="39"/>
      <c r="C20" s="47" t="s">
        <v>191</v>
      </c>
      <c r="D20" s="25" t="s">
        <v>85</v>
      </c>
      <c r="E20" s="69">
        <v>226.23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7</v>
      </c>
      <c r="B21" s="39"/>
      <c r="C21" s="47" t="s">
        <v>192</v>
      </c>
      <c r="D21" s="25" t="s">
        <v>97</v>
      </c>
      <c r="E21" s="69">
        <v>617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8</v>
      </c>
      <c r="B22" s="39"/>
      <c r="C22" s="47" t="s">
        <v>193</v>
      </c>
      <c r="D22" s="25" t="s">
        <v>85</v>
      </c>
      <c r="E22" s="69">
        <v>107.26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9</v>
      </c>
      <c r="B23" s="39"/>
      <c r="C23" s="47" t="s">
        <v>114</v>
      </c>
      <c r="D23" s="25" t="s">
        <v>85</v>
      </c>
      <c r="E23" s="69">
        <v>123.35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10</v>
      </c>
      <c r="B24" s="39"/>
      <c r="C24" s="47" t="s">
        <v>115</v>
      </c>
      <c r="D24" s="25" t="s">
        <v>97</v>
      </c>
      <c r="E24" s="69">
        <v>643.55999999999995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11</v>
      </c>
      <c r="B25" s="39"/>
      <c r="C25" s="47" t="s">
        <v>116</v>
      </c>
      <c r="D25" s="25" t="s">
        <v>61</v>
      </c>
      <c r="E25" s="69">
        <v>5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12</v>
      </c>
      <c r="B26" s="39"/>
      <c r="C26" s="47" t="s">
        <v>194</v>
      </c>
      <c r="D26" s="25" t="s">
        <v>85</v>
      </c>
      <c r="E26" s="69">
        <v>107.26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13</v>
      </c>
      <c r="B27" s="39"/>
      <c r="C27" s="47" t="s">
        <v>118</v>
      </c>
      <c r="D27" s="25" t="s">
        <v>97</v>
      </c>
      <c r="E27" s="69">
        <v>19.309999999999999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14</v>
      </c>
      <c r="B28" s="39"/>
      <c r="C28" s="47" t="s">
        <v>119</v>
      </c>
      <c r="D28" s="25" t="s">
        <v>97</v>
      </c>
      <c r="E28" s="69">
        <v>482.67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15</v>
      </c>
      <c r="B29" s="39"/>
      <c r="C29" s="47" t="s">
        <v>195</v>
      </c>
      <c r="D29" s="25" t="s">
        <v>85</v>
      </c>
      <c r="E29" s="69">
        <v>107.26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16</v>
      </c>
      <c r="B30" s="39"/>
      <c r="C30" s="47" t="s">
        <v>196</v>
      </c>
      <c r="D30" s="25" t="s">
        <v>97</v>
      </c>
      <c r="E30" s="69">
        <v>19.309999999999999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17</v>
      </c>
      <c r="B31" s="39"/>
      <c r="C31" s="47" t="s">
        <v>197</v>
      </c>
      <c r="D31" s="25" t="s">
        <v>97</v>
      </c>
      <c r="E31" s="69">
        <v>32.18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18</v>
      </c>
      <c r="B32" s="39"/>
      <c r="C32" s="47" t="s">
        <v>198</v>
      </c>
      <c r="D32" s="25" t="s">
        <v>90</v>
      </c>
      <c r="E32" s="69">
        <v>98.4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19</v>
      </c>
      <c r="B33" s="39"/>
      <c r="C33" s="47" t="s">
        <v>199</v>
      </c>
      <c r="D33" s="25" t="s">
        <v>90</v>
      </c>
      <c r="E33" s="69">
        <v>61.5</v>
      </c>
      <c r="F33" s="70"/>
      <c r="G33" s="67"/>
      <c r="H33" s="48">
        <f t="shared" si="0"/>
        <v>0</v>
      </c>
      <c r="I33" s="67"/>
      <c r="J33" s="67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20</v>
      </c>
      <c r="B34" s="39"/>
      <c r="C34" s="47" t="s">
        <v>200</v>
      </c>
      <c r="D34" s="25" t="s">
        <v>90</v>
      </c>
      <c r="E34" s="69">
        <v>61.5</v>
      </c>
      <c r="F34" s="70"/>
      <c r="G34" s="67"/>
      <c r="H34" s="48">
        <f t="shared" si="0"/>
        <v>0</v>
      </c>
      <c r="I34" s="67"/>
      <c r="J34" s="67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21</v>
      </c>
      <c r="B35" s="39"/>
      <c r="C35" s="47" t="s">
        <v>201</v>
      </c>
      <c r="D35" s="25" t="s">
        <v>90</v>
      </c>
      <c r="E35" s="69">
        <v>49.2</v>
      </c>
      <c r="F35" s="70"/>
      <c r="G35" s="67"/>
      <c r="H35" s="48">
        <f t="shared" si="0"/>
        <v>0</v>
      </c>
      <c r="I35" s="67"/>
      <c r="J35" s="67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22</v>
      </c>
      <c r="B36" s="39"/>
      <c r="C36" s="47" t="s">
        <v>202</v>
      </c>
      <c r="D36" s="25" t="s">
        <v>90</v>
      </c>
      <c r="E36" s="69">
        <v>61.5</v>
      </c>
      <c r="F36" s="70"/>
      <c r="G36" s="67"/>
      <c r="H36" s="48">
        <f t="shared" si="0"/>
        <v>0</v>
      </c>
      <c r="I36" s="67"/>
      <c r="J36" s="67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23</v>
      </c>
      <c r="B37" s="39"/>
      <c r="C37" s="47" t="s">
        <v>203</v>
      </c>
      <c r="D37" s="25" t="s">
        <v>90</v>
      </c>
      <c r="E37" s="69">
        <v>59</v>
      </c>
      <c r="F37" s="70"/>
      <c r="G37" s="67"/>
      <c r="H37" s="48">
        <f t="shared" si="0"/>
        <v>0</v>
      </c>
      <c r="I37" s="67"/>
      <c r="J37" s="67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24</v>
      </c>
      <c r="B38" s="39"/>
      <c r="C38" s="47" t="s">
        <v>204</v>
      </c>
      <c r="D38" s="25" t="s">
        <v>90</v>
      </c>
      <c r="E38" s="69">
        <v>15</v>
      </c>
      <c r="F38" s="70"/>
      <c r="G38" s="67"/>
      <c r="H38" s="48">
        <f t="shared" si="0"/>
        <v>0</v>
      </c>
      <c r="I38" s="67"/>
      <c r="J38" s="67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25</v>
      </c>
      <c r="B39" s="39"/>
      <c r="C39" s="47" t="s">
        <v>205</v>
      </c>
      <c r="D39" s="25" t="s">
        <v>90</v>
      </c>
      <c r="E39" s="69">
        <v>5</v>
      </c>
      <c r="F39" s="70"/>
      <c r="G39" s="67"/>
      <c r="H39" s="48">
        <f t="shared" si="0"/>
        <v>0</v>
      </c>
      <c r="I39" s="67"/>
      <c r="J39" s="67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26</v>
      </c>
      <c r="B40" s="39"/>
      <c r="C40" s="47" t="s">
        <v>206</v>
      </c>
      <c r="D40" s="25" t="s">
        <v>61</v>
      </c>
      <c r="E40" s="69">
        <v>102</v>
      </c>
      <c r="F40" s="70"/>
      <c r="G40" s="67"/>
      <c r="H40" s="48">
        <f t="shared" si="0"/>
        <v>0</v>
      </c>
      <c r="I40" s="67"/>
      <c r="J40" s="67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27</v>
      </c>
      <c r="B41" s="39"/>
      <c r="C41" s="47" t="s">
        <v>207</v>
      </c>
      <c r="D41" s="25" t="s">
        <v>85</v>
      </c>
      <c r="E41" s="69">
        <v>59</v>
      </c>
      <c r="F41" s="70"/>
      <c r="G41" s="67"/>
      <c r="H41" s="48">
        <f t="shared" si="0"/>
        <v>0</v>
      </c>
      <c r="I41" s="67"/>
      <c r="J41" s="67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28</v>
      </c>
      <c r="B42" s="39"/>
      <c r="C42" s="47" t="s">
        <v>208</v>
      </c>
      <c r="D42" s="25" t="s">
        <v>85</v>
      </c>
      <c r="E42" s="69">
        <v>64.900000000000006</v>
      </c>
      <c r="F42" s="70"/>
      <c r="G42" s="67"/>
      <c r="H42" s="48">
        <f t="shared" si="0"/>
        <v>0</v>
      </c>
      <c r="I42" s="67"/>
      <c r="J42" s="67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29</v>
      </c>
      <c r="B43" s="39"/>
      <c r="C43" s="47" t="s">
        <v>209</v>
      </c>
      <c r="D43" s="25" t="s">
        <v>85</v>
      </c>
      <c r="E43" s="69">
        <v>9</v>
      </c>
      <c r="F43" s="70"/>
      <c r="G43" s="67"/>
      <c r="H43" s="48">
        <f t="shared" si="0"/>
        <v>0</v>
      </c>
      <c r="I43" s="67"/>
      <c r="J43" s="67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>
        <v>30</v>
      </c>
      <c r="B44" s="39"/>
      <c r="C44" s="47" t="s">
        <v>210</v>
      </c>
      <c r="D44" s="25" t="s">
        <v>85</v>
      </c>
      <c r="E44" s="69">
        <v>9</v>
      </c>
      <c r="F44" s="70"/>
      <c r="G44" s="67"/>
      <c r="H44" s="48">
        <f t="shared" si="0"/>
        <v>0</v>
      </c>
      <c r="I44" s="67"/>
      <c r="J44" s="67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12" thickBot="1" x14ac:dyDescent="0.25">
      <c r="A45" s="38"/>
      <c r="B45" s="39"/>
      <c r="C45" s="47"/>
      <c r="D45" s="25"/>
      <c r="E45" s="69"/>
      <c r="F45" s="70"/>
      <c r="G45" s="67"/>
      <c r="H45" s="48">
        <f t="shared" si="0"/>
        <v>0</v>
      </c>
      <c r="I45" s="67"/>
      <c r="J45" s="67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12" thickBot="1" x14ac:dyDescent="0.25">
      <c r="A46" s="164" t="s">
        <v>80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6"/>
      <c r="L46" s="71">
        <f>SUM(L14:L45)</f>
        <v>0</v>
      </c>
      <c r="M46" s="72">
        <f>SUM(M14:M45)</f>
        <v>0</v>
      </c>
      <c r="N46" s="72">
        <f>SUM(N14:N45)</f>
        <v>0</v>
      </c>
      <c r="O46" s="72">
        <f>SUM(O14:O45)</f>
        <v>0</v>
      </c>
      <c r="P46" s="73">
        <f>SUM(P14:P45)</f>
        <v>0</v>
      </c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14</v>
      </c>
      <c r="B49" s="17"/>
      <c r="C49" s="163">
        <f>'Kops a'!C31:H31</f>
        <v>0</v>
      </c>
      <c r="D49" s="163"/>
      <c r="E49" s="163"/>
      <c r="F49" s="163"/>
      <c r="G49" s="163"/>
      <c r="H49" s="163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00" t="s">
        <v>15</v>
      </c>
      <c r="D50" s="100"/>
      <c r="E50" s="100"/>
      <c r="F50" s="100"/>
      <c r="G50" s="100"/>
      <c r="H50" s="100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90" t="str">
        <f>'Kops a'!A34</f>
        <v>Tāme sastādīta 2022. gada __. _________</v>
      </c>
      <c r="B52" s="91"/>
      <c r="C52" s="91"/>
      <c r="D52" s="91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" t="s">
        <v>37</v>
      </c>
      <c r="B54" s="17"/>
      <c r="C54" s="163">
        <f>'Kops a'!C36:H36</f>
        <v>0</v>
      </c>
      <c r="D54" s="163"/>
      <c r="E54" s="163"/>
      <c r="F54" s="163"/>
      <c r="G54" s="163"/>
      <c r="H54" s="163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00" t="s">
        <v>15</v>
      </c>
      <c r="D55" s="100"/>
      <c r="E55" s="100"/>
      <c r="F55" s="100"/>
      <c r="G55" s="100"/>
      <c r="H55" s="100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90" t="s">
        <v>54</v>
      </c>
      <c r="B57" s="91"/>
      <c r="C57" s="95">
        <f>'Kops a'!C39</f>
        <v>0</v>
      </c>
      <c r="D57" s="51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</sheetData>
  <mergeCells count="22">
    <mergeCell ref="C55:H55"/>
    <mergeCell ref="C4:I4"/>
    <mergeCell ref="F12:K12"/>
    <mergeCell ref="A9:F9"/>
    <mergeCell ref="J9:M9"/>
    <mergeCell ref="D8:L8"/>
    <mergeCell ref="A46:K46"/>
    <mergeCell ref="C49:H49"/>
    <mergeCell ref="C50:H50"/>
    <mergeCell ref="C54:H54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5:J45 D15:G45 A15:B45">
    <cfRule type="cellIs" dxfId="79" priority="26" operator="equal">
      <formula>0</formula>
    </cfRule>
  </conditionalFormatting>
  <conditionalFormatting sqref="N9:O9">
    <cfRule type="cellIs" dxfId="78" priority="25" operator="equal">
      <formula>0</formula>
    </cfRule>
  </conditionalFormatting>
  <conditionalFormatting sqref="A9:F9">
    <cfRule type="containsText" dxfId="7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6" priority="22" operator="equal">
      <formula>0</formula>
    </cfRule>
  </conditionalFormatting>
  <conditionalFormatting sqref="O10">
    <cfRule type="cellIs" dxfId="75" priority="21" operator="equal">
      <formula>"20__. gada __. _________"</formula>
    </cfRule>
  </conditionalFormatting>
  <conditionalFormatting sqref="A46:K46">
    <cfRule type="containsText" dxfId="74" priority="20" operator="containsText" text="Tiešās izmaksas kopā, t. sk. darba devēja sociālais nodoklis __.__% ">
      <formula>NOT(ISERROR(SEARCH("Tiešās izmaksas kopā, t. sk. darba devēja sociālais nodoklis __.__% ",A46)))</formula>
    </cfRule>
  </conditionalFormatting>
  <conditionalFormatting sqref="H14:H45 K14:P45 L46:P46">
    <cfRule type="cellIs" dxfId="73" priority="15" operator="equal">
      <formula>0</formula>
    </cfRule>
  </conditionalFormatting>
  <conditionalFormatting sqref="C4:I4">
    <cfRule type="cellIs" dxfId="72" priority="14" operator="equal">
      <formula>0</formula>
    </cfRule>
  </conditionalFormatting>
  <conditionalFormatting sqref="C15:C45">
    <cfRule type="cellIs" dxfId="71" priority="13" operator="equal">
      <formula>0</formula>
    </cfRule>
  </conditionalFormatting>
  <conditionalFormatting sqref="D5:L8">
    <cfRule type="cellIs" dxfId="70" priority="11" operator="equal">
      <formula>0</formula>
    </cfRule>
  </conditionalFormatting>
  <conditionalFormatting sqref="A14:B14 D14:G14">
    <cfRule type="cellIs" dxfId="69" priority="10" operator="equal">
      <formula>0</formula>
    </cfRule>
  </conditionalFormatting>
  <conditionalFormatting sqref="C14">
    <cfRule type="cellIs" dxfId="68" priority="9" operator="equal">
      <formula>0</formula>
    </cfRule>
  </conditionalFormatting>
  <conditionalFormatting sqref="I14:J14">
    <cfRule type="cellIs" dxfId="67" priority="8" operator="equal">
      <formula>0</formula>
    </cfRule>
  </conditionalFormatting>
  <conditionalFormatting sqref="P10">
    <cfRule type="cellIs" dxfId="66" priority="7" operator="equal">
      <formula>"20__. gada __. _________"</formula>
    </cfRule>
  </conditionalFormatting>
  <conditionalFormatting sqref="C54:H54">
    <cfRule type="cellIs" dxfId="65" priority="4" operator="equal">
      <formula>0</formula>
    </cfRule>
  </conditionalFormatting>
  <conditionalFormatting sqref="C49:H49">
    <cfRule type="cellIs" dxfId="64" priority="3" operator="equal">
      <formula>0</formula>
    </cfRule>
  </conditionalFormatting>
  <conditionalFormatting sqref="C54:H54 C57 C49:H49">
    <cfRule type="cellIs" dxfId="63" priority="2" operator="equal">
      <formula>0</formula>
    </cfRule>
  </conditionalFormatting>
  <conditionalFormatting sqref="D1">
    <cfRule type="cellIs" dxfId="6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______________",A52)))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_________________________________",A57)))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46"/>
  <sheetViews>
    <sheetView workbookViewId="0">
      <selection activeCell="K24" sqref="K24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6" t="s">
        <v>211</v>
      </c>
      <c r="D2" s="146"/>
      <c r="E2" s="146"/>
      <c r="F2" s="146"/>
      <c r="G2" s="146"/>
      <c r="H2" s="146"/>
      <c r="I2" s="146"/>
      <c r="J2" s="29"/>
    </row>
    <row r="3" spans="1:16" x14ac:dyDescent="0.2">
      <c r="A3" s="30"/>
      <c r="B3" s="30"/>
      <c r="C3" s="109" t="s">
        <v>17</v>
      </c>
      <c r="D3" s="109"/>
      <c r="E3" s="109"/>
      <c r="F3" s="109"/>
      <c r="G3" s="109"/>
      <c r="H3" s="109"/>
      <c r="I3" s="109"/>
      <c r="J3" s="30"/>
    </row>
    <row r="4" spans="1:16" x14ac:dyDescent="0.2">
      <c r="A4" s="30"/>
      <c r="B4" s="30"/>
      <c r="C4" s="147" t="s">
        <v>52</v>
      </c>
      <c r="D4" s="147"/>
      <c r="E4" s="147"/>
      <c r="F4" s="147"/>
      <c r="G4" s="147"/>
      <c r="H4" s="147"/>
      <c r="I4" s="147"/>
      <c r="J4" s="30"/>
    </row>
    <row r="5" spans="1:16" x14ac:dyDescent="0.2">
      <c r="A5" s="23"/>
      <c r="B5" s="23"/>
      <c r="C5" s="27" t="s">
        <v>5</v>
      </c>
      <c r="D5" s="160" t="str">
        <f>'Kops a'!D6</f>
        <v>Daudzdzīvokļu ēka</v>
      </c>
      <c r="E5" s="160"/>
      <c r="F5" s="160"/>
      <c r="G5" s="160"/>
      <c r="H5" s="160"/>
      <c r="I5" s="160"/>
      <c r="J5" s="160"/>
      <c r="K5" s="160"/>
      <c r="L5" s="16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0" t="str">
        <f>'Kops a'!D7</f>
        <v xml:space="preserve">Energoefektivitātes paaugstināšanas projekts dzīvojamai mājai </v>
      </c>
      <c r="E6" s="160"/>
      <c r="F6" s="160"/>
      <c r="G6" s="160"/>
      <c r="H6" s="160"/>
      <c r="I6" s="160"/>
      <c r="J6" s="160"/>
      <c r="K6" s="160"/>
      <c r="L6" s="16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0" t="str">
        <f>'Kops a'!D8</f>
        <v>Garozas iela 22, Jelgava, LV-3002, KAD.NR.09000140139001</v>
      </c>
      <c r="E7" s="160"/>
      <c r="F7" s="160"/>
      <c r="G7" s="160"/>
      <c r="H7" s="160"/>
      <c r="I7" s="160"/>
      <c r="J7" s="160"/>
      <c r="K7" s="160"/>
      <c r="L7" s="16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0">
        <f>'Kops a'!D9</f>
        <v>0</v>
      </c>
      <c r="E8" s="160"/>
      <c r="F8" s="160"/>
      <c r="G8" s="160"/>
      <c r="H8" s="160"/>
      <c r="I8" s="160"/>
      <c r="J8" s="160"/>
      <c r="K8" s="160"/>
      <c r="L8" s="160"/>
      <c r="M8" s="17"/>
      <c r="N8" s="17"/>
      <c r="O8" s="17"/>
      <c r="P8" s="17"/>
    </row>
    <row r="9" spans="1:16" ht="11.25" customHeight="1" x14ac:dyDescent="0.2">
      <c r="A9" s="148" t="s">
        <v>296</v>
      </c>
      <c r="B9" s="148"/>
      <c r="C9" s="148"/>
      <c r="D9" s="148"/>
      <c r="E9" s="148"/>
      <c r="F9" s="148"/>
      <c r="G9" s="31"/>
      <c r="H9" s="31"/>
      <c r="I9" s="31"/>
      <c r="J9" s="152" t="s">
        <v>39</v>
      </c>
      <c r="K9" s="152"/>
      <c r="L9" s="152"/>
      <c r="M9" s="152"/>
      <c r="N9" s="159">
        <f>P34</f>
        <v>0</v>
      </c>
      <c r="O9" s="159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A40</f>
        <v>Tāme sastādīta 2022.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4" t="s">
        <v>23</v>
      </c>
      <c r="B12" s="154" t="s">
        <v>40</v>
      </c>
      <c r="C12" s="150" t="s">
        <v>41</v>
      </c>
      <c r="D12" s="157" t="s">
        <v>42</v>
      </c>
      <c r="E12" s="161" t="s">
        <v>43</v>
      </c>
      <c r="F12" s="149" t="s">
        <v>44</v>
      </c>
      <c r="G12" s="150"/>
      <c r="H12" s="150"/>
      <c r="I12" s="150"/>
      <c r="J12" s="150"/>
      <c r="K12" s="151"/>
      <c r="L12" s="149" t="s">
        <v>45</v>
      </c>
      <c r="M12" s="150"/>
      <c r="N12" s="150"/>
      <c r="O12" s="150"/>
      <c r="P12" s="151"/>
    </row>
    <row r="13" spans="1:16" ht="126.75" customHeight="1" thickBot="1" x14ac:dyDescent="0.25">
      <c r="A13" s="153"/>
      <c r="B13" s="155"/>
      <c r="C13" s="156"/>
      <c r="D13" s="158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/>
      <c r="B14" s="65"/>
      <c r="C14" s="97" t="s">
        <v>212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38">
        <v>1</v>
      </c>
      <c r="B15" s="39"/>
      <c r="C15" s="47" t="s">
        <v>213</v>
      </c>
      <c r="D15" s="25" t="s">
        <v>74</v>
      </c>
      <c r="E15" s="69">
        <v>33</v>
      </c>
      <c r="F15" s="70"/>
      <c r="G15" s="67"/>
      <c r="H15" s="48">
        <f t="shared" ref="H15:H33" si="0">ROUND(F15*G15,2)</f>
        <v>0</v>
      </c>
      <c r="I15" s="67"/>
      <c r="J15" s="67"/>
      <c r="K15" s="49">
        <f t="shared" ref="K15:K33" si="1">SUM(H15:J15)</f>
        <v>0</v>
      </c>
      <c r="L15" s="50">
        <f t="shared" ref="L15:L33" si="2">ROUND(E15*F15,2)</f>
        <v>0</v>
      </c>
      <c r="M15" s="48">
        <f t="shared" ref="M15:M33" si="3">ROUND(H15*E15,2)</f>
        <v>0</v>
      </c>
      <c r="N15" s="48">
        <f t="shared" ref="N15:N33" si="4">ROUND(I15*E15,2)</f>
        <v>0</v>
      </c>
      <c r="O15" s="48">
        <f t="shared" ref="O15:O33" si="5">ROUND(J15*E15,2)</f>
        <v>0</v>
      </c>
      <c r="P15" s="49">
        <f t="shared" ref="P15:P33" si="6">SUM(M15:O15)</f>
        <v>0</v>
      </c>
    </row>
    <row r="16" spans="1:16" x14ac:dyDescent="0.2">
      <c r="A16" s="38">
        <v>2</v>
      </c>
      <c r="B16" s="39"/>
      <c r="C16" s="47" t="s">
        <v>214</v>
      </c>
      <c r="D16" s="25" t="s">
        <v>74</v>
      </c>
      <c r="E16" s="69">
        <v>11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3</v>
      </c>
      <c r="B17" s="39"/>
      <c r="C17" s="47" t="s">
        <v>215</v>
      </c>
      <c r="D17" s="25" t="s">
        <v>74</v>
      </c>
      <c r="E17" s="69">
        <v>8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4</v>
      </c>
      <c r="B18" s="39"/>
      <c r="C18" s="47" t="s">
        <v>216</v>
      </c>
      <c r="D18" s="25" t="s">
        <v>74</v>
      </c>
      <c r="E18" s="69">
        <v>5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/>
      <c r="C19" s="47" t="s">
        <v>217</v>
      </c>
      <c r="D19" s="25" t="s">
        <v>74</v>
      </c>
      <c r="E19" s="69">
        <v>4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6</v>
      </c>
      <c r="B20" s="39"/>
      <c r="C20" s="47" t="s">
        <v>218</v>
      </c>
      <c r="D20" s="25" t="s">
        <v>74</v>
      </c>
      <c r="E20" s="69">
        <v>4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7</v>
      </c>
      <c r="B21" s="39"/>
      <c r="C21" s="47" t="s">
        <v>219</v>
      </c>
      <c r="D21" s="25" t="s">
        <v>74</v>
      </c>
      <c r="E21" s="69">
        <v>1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8</v>
      </c>
      <c r="B22" s="39"/>
      <c r="C22" s="47" t="s">
        <v>220</v>
      </c>
      <c r="D22" s="25" t="s">
        <v>61</v>
      </c>
      <c r="E22" s="69">
        <v>50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9</v>
      </c>
      <c r="B23" s="39"/>
      <c r="C23" s="47" t="s">
        <v>221</v>
      </c>
      <c r="D23" s="25" t="s">
        <v>63</v>
      </c>
      <c r="E23" s="69">
        <v>33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10</v>
      </c>
      <c r="B24" s="39"/>
      <c r="C24" s="47" t="s">
        <v>222</v>
      </c>
      <c r="D24" s="25" t="s">
        <v>74</v>
      </c>
      <c r="E24" s="69">
        <v>63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11</v>
      </c>
      <c r="B25" s="39"/>
      <c r="C25" s="47" t="s">
        <v>223</v>
      </c>
      <c r="D25" s="25" t="s">
        <v>131</v>
      </c>
      <c r="E25" s="69">
        <v>2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33.75" x14ac:dyDescent="0.2">
      <c r="A26" s="38">
        <v>12</v>
      </c>
      <c r="B26" s="39"/>
      <c r="C26" s="47" t="s">
        <v>224</v>
      </c>
      <c r="D26" s="25" t="s">
        <v>74</v>
      </c>
      <c r="E26" s="69">
        <v>2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13</v>
      </c>
      <c r="B27" s="39"/>
      <c r="C27" s="47" t="s">
        <v>225</v>
      </c>
      <c r="D27" s="25" t="s">
        <v>74</v>
      </c>
      <c r="E27" s="69">
        <v>2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14</v>
      </c>
      <c r="B28" s="39"/>
      <c r="C28" s="47" t="s">
        <v>226</v>
      </c>
      <c r="D28" s="25" t="s">
        <v>74</v>
      </c>
      <c r="E28" s="69">
        <v>2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15</v>
      </c>
      <c r="B29" s="39"/>
      <c r="C29" s="47" t="s">
        <v>227</v>
      </c>
      <c r="D29" s="25" t="s">
        <v>74</v>
      </c>
      <c r="E29" s="69">
        <v>2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16</v>
      </c>
      <c r="B30" s="39"/>
      <c r="C30" s="47" t="s">
        <v>228</v>
      </c>
      <c r="D30" s="25" t="s">
        <v>74</v>
      </c>
      <c r="E30" s="69">
        <v>2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17</v>
      </c>
      <c r="B31" s="39"/>
      <c r="C31" s="47" t="s">
        <v>229</v>
      </c>
      <c r="D31" s="25" t="s">
        <v>61</v>
      </c>
      <c r="E31" s="69">
        <v>191.6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18</v>
      </c>
      <c r="B32" s="39"/>
      <c r="C32" s="47" t="s">
        <v>230</v>
      </c>
      <c r="D32" s="25" t="s">
        <v>61</v>
      </c>
      <c r="E32" s="69">
        <v>483.88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2" thickBot="1" x14ac:dyDescent="0.25">
      <c r="A33" s="38"/>
      <c r="B33" s="39"/>
      <c r="C33" s="47"/>
      <c r="D33" s="25"/>
      <c r="E33" s="69"/>
      <c r="F33" s="70"/>
      <c r="G33" s="67"/>
      <c r="H33" s="48">
        <f t="shared" si="0"/>
        <v>0</v>
      </c>
      <c r="I33" s="67"/>
      <c r="J33" s="67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12" thickBot="1" x14ac:dyDescent="0.25">
      <c r="A34" s="164" t="s">
        <v>80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6"/>
      <c r="L34" s="71">
        <f>SUM(L14:L33)</f>
        <v>0</v>
      </c>
      <c r="M34" s="72">
        <f>SUM(M14:M33)</f>
        <v>0</v>
      </c>
      <c r="N34" s="72">
        <f>SUM(N14:N33)</f>
        <v>0</v>
      </c>
      <c r="O34" s="72">
        <f>SUM(O14:O33)</f>
        <v>0</v>
      </c>
      <c r="P34" s="73">
        <f>SUM(P14:P33)</f>
        <v>0</v>
      </c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" t="s">
        <v>14</v>
      </c>
      <c r="B37" s="17"/>
      <c r="C37" s="163">
        <f>'Kops a'!C31:H31</f>
        <v>0</v>
      </c>
      <c r="D37" s="163"/>
      <c r="E37" s="163"/>
      <c r="F37" s="163"/>
      <c r="G37" s="163"/>
      <c r="H37" s="163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00" t="s">
        <v>15</v>
      </c>
      <c r="D38" s="100"/>
      <c r="E38" s="100"/>
      <c r="F38" s="100"/>
      <c r="G38" s="100"/>
      <c r="H38" s="100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90" t="str">
        <f>'Kops a'!A34</f>
        <v>Tāme sastādīta 2022. gada __. _________</v>
      </c>
      <c r="B40" s="91"/>
      <c r="C40" s="91"/>
      <c r="D40" s="9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" t="s">
        <v>37</v>
      </c>
      <c r="B42" s="17"/>
      <c r="C42" s="163">
        <f>'Kops a'!C36:H36</f>
        <v>0</v>
      </c>
      <c r="D42" s="163"/>
      <c r="E42" s="163"/>
      <c r="F42" s="163"/>
      <c r="G42" s="163"/>
      <c r="H42" s="163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00" t="s">
        <v>15</v>
      </c>
      <c r="D43" s="100"/>
      <c r="E43" s="100"/>
      <c r="F43" s="100"/>
      <c r="G43" s="100"/>
      <c r="H43" s="100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90" t="s">
        <v>54</v>
      </c>
      <c r="B45" s="91"/>
      <c r="C45" s="95">
        <f>'Kops a'!C39</f>
        <v>0</v>
      </c>
      <c r="D45" s="5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mergeCells count="22">
    <mergeCell ref="C43:H43"/>
    <mergeCell ref="C4:I4"/>
    <mergeCell ref="F12:K12"/>
    <mergeCell ref="A9:F9"/>
    <mergeCell ref="J9:M9"/>
    <mergeCell ref="D8:L8"/>
    <mergeCell ref="A34:K34"/>
    <mergeCell ref="C37:H37"/>
    <mergeCell ref="C38:H38"/>
    <mergeCell ref="C42:H4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5:J33 D15:G33 A15:B33">
    <cfRule type="cellIs" dxfId="59" priority="26" operator="equal">
      <formula>0</formula>
    </cfRule>
  </conditionalFormatting>
  <conditionalFormatting sqref="N9:O9">
    <cfRule type="cellIs" dxfId="58" priority="25" operator="equal">
      <formula>0</formula>
    </cfRule>
  </conditionalFormatting>
  <conditionalFormatting sqref="A9:F9">
    <cfRule type="containsText" dxfId="5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6" priority="22" operator="equal">
      <formula>0</formula>
    </cfRule>
  </conditionalFormatting>
  <conditionalFormatting sqref="O10">
    <cfRule type="cellIs" dxfId="55" priority="21" operator="equal">
      <formula>"20__. gada __. _________"</formula>
    </cfRule>
  </conditionalFormatting>
  <conditionalFormatting sqref="A34:K34">
    <cfRule type="containsText" dxfId="54" priority="20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H14:H33 K14:P33 L34:P34">
    <cfRule type="cellIs" dxfId="53" priority="15" operator="equal">
      <formula>0</formula>
    </cfRule>
  </conditionalFormatting>
  <conditionalFormatting sqref="C4:I4">
    <cfRule type="cellIs" dxfId="52" priority="14" operator="equal">
      <formula>0</formula>
    </cfRule>
  </conditionalFormatting>
  <conditionalFormatting sqref="C15:C33">
    <cfRule type="cellIs" dxfId="51" priority="13" operator="equal">
      <formula>0</formula>
    </cfRule>
  </conditionalFormatting>
  <conditionalFormatting sqref="D5:L8">
    <cfRule type="cellIs" dxfId="50" priority="11" operator="equal">
      <formula>0</formula>
    </cfRule>
  </conditionalFormatting>
  <conditionalFormatting sqref="A14:B14 D14:G14">
    <cfRule type="cellIs" dxfId="49" priority="10" operator="equal">
      <formula>0</formula>
    </cfRule>
  </conditionalFormatting>
  <conditionalFormatting sqref="C14">
    <cfRule type="cellIs" dxfId="48" priority="9" operator="equal">
      <formula>0</formula>
    </cfRule>
  </conditionalFormatting>
  <conditionalFormatting sqref="I14:J14">
    <cfRule type="cellIs" dxfId="47" priority="8" operator="equal">
      <formula>0</formula>
    </cfRule>
  </conditionalFormatting>
  <conditionalFormatting sqref="P10">
    <cfRule type="cellIs" dxfId="46" priority="7" operator="equal">
      <formula>"20__. gada __. _________"</formula>
    </cfRule>
  </conditionalFormatting>
  <conditionalFormatting sqref="C42:H42">
    <cfRule type="cellIs" dxfId="45" priority="4" operator="equal">
      <formula>0</formula>
    </cfRule>
  </conditionalFormatting>
  <conditionalFormatting sqref="C37:H37">
    <cfRule type="cellIs" dxfId="44" priority="3" operator="equal">
      <formula>0</formula>
    </cfRule>
  </conditionalFormatting>
  <conditionalFormatting sqref="C42:H42 C45 C37:H37">
    <cfRule type="cellIs" dxfId="43" priority="2" operator="equal">
      <formula>0</formula>
    </cfRule>
  </conditionalFormatting>
  <conditionalFormatting sqref="D1">
    <cfRule type="cellIs" dxfId="4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C7EA987-A541-4A14-8BBA-80430C8D8797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5" operator="containsText" id="{ACDA78AF-73B6-4D16-9157-A1B6B42F0CA3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62"/>
  <sheetViews>
    <sheetView workbookViewId="0">
      <selection activeCell="R18" sqref="R18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6" t="s">
        <v>266</v>
      </c>
      <c r="D2" s="146"/>
      <c r="E2" s="146"/>
      <c r="F2" s="146"/>
      <c r="G2" s="146"/>
      <c r="H2" s="146"/>
      <c r="I2" s="146"/>
      <c r="J2" s="29"/>
    </row>
    <row r="3" spans="1:16" x14ac:dyDescent="0.2">
      <c r="A3" s="30"/>
      <c r="B3" s="30"/>
      <c r="C3" s="109" t="s">
        <v>17</v>
      </c>
      <c r="D3" s="109"/>
      <c r="E3" s="109"/>
      <c r="F3" s="109"/>
      <c r="G3" s="109"/>
      <c r="H3" s="109"/>
      <c r="I3" s="109"/>
      <c r="J3" s="30"/>
    </row>
    <row r="4" spans="1:16" x14ac:dyDescent="0.2">
      <c r="A4" s="30"/>
      <c r="B4" s="30"/>
      <c r="C4" s="147" t="s">
        <v>52</v>
      </c>
      <c r="D4" s="147"/>
      <c r="E4" s="147"/>
      <c r="F4" s="147"/>
      <c r="G4" s="147"/>
      <c r="H4" s="147"/>
      <c r="I4" s="147"/>
      <c r="J4" s="30"/>
    </row>
    <row r="5" spans="1:16" x14ac:dyDescent="0.2">
      <c r="A5" s="23"/>
      <c r="B5" s="23"/>
      <c r="C5" s="27" t="s">
        <v>5</v>
      </c>
      <c r="D5" s="160" t="str">
        <f>'Kops a'!D6</f>
        <v>Daudzdzīvokļu ēka</v>
      </c>
      <c r="E5" s="160"/>
      <c r="F5" s="160"/>
      <c r="G5" s="160"/>
      <c r="H5" s="160"/>
      <c r="I5" s="160"/>
      <c r="J5" s="160"/>
      <c r="K5" s="160"/>
      <c r="L5" s="16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0" t="str">
        <f>'Kops a'!D7</f>
        <v xml:space="preserve">Energoefektivitātes paaugstināšanas projekts dzīvojamai mājai </v>
      </c>
      <c r="E6" s="160"/>
      <c r="F6" s="160"/>
      <c r="G6" s="160"/>
      <c r="H6" s="160"/>
      <c r="I6" s="160"/>
      <c r="J6" s="160"/>
      <c r="K6" s="160"/>
      <c r="L6" s="16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0" t="str">
        <f>'Kops a'!D8</f>
        <v>Garozas iela 22, Jelgava, LV-3002, KAD.NR.09000140139001</v>
      </c>
      <c r="E7" s="160"/>
      <c r="F7" s="160"/>
      <c r="G7" s="160"/>
      <c r="H7" s="160"/>
      <c r="I7" s="160"/>
      <c r="J7" s="160"/>
      <c r="K7" s="160"/>
      <c r="L7" s="16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0">
        <f>'Kops a'!D9</f>
        <v>0</v>
      </c>
      <c r="E8" s="160"/>
      <c r="F8" s="160"/>
      <c r="G8" s="160"/>
      <c r="H8" s="160"/>
      <c r="I8" s="160"/>
      <c r="J8" s="160"/>
      <c r="K8" s="160"/>
      <c r="L8" s="160"/>
      <c r="M8" s="17"/>
      <c r="N8" s="17"/>
      <c r="O8" s="17"/>
      <c r="P8" s="17"/>
    </row>
    <row r="9" spans="1:16" ht="11.25" customHeight="1" x14ac:dyDescent="0.2">
      <c r="A9" s="148" t="s">
        <v>296</v>
      </c>
      <c r="B9" s="148"/>
      <c r="C9" s="148"/>
      <c r="D9" s="148"/>
      <c r="E9" s="148"/>
      <c r="F9" s="148"/>
      <c r="G9" s="31"/>
      <c r="H9" s="31"/>
      <c r="I9" s="31"/>
      <c r="J9" s="152" t="s">
        <v>39</v>
      </c>
      <c r="K9" s="152"/>
      <c r="L9" s="152"/>
      <c r="M9" s="152"/>
      <c r="N9" s="159">
        <f>P50</f>
        <v>0</v>
      </c>
      <c r="O9" s="159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A56</f>
        <v>Tāme sastādīta 2022.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4" t="s">
        <v>23</v>
      </c>
      <c r="B12" s="154" t="s">
        <v>40</v>
      </c>
      <c r="C12" s="150" t="s">
        <v>41</v>
      </c>
      <c r="D12" s="157" t="s">
        <v>42</v>
      </c>
      <c r="E12" s="161" t="s">
        <v>43</v>
      </c>
      <c r="F12" s="149" t="s">
        <v>44</v>
      </c>
      <c r="G12" s="150"/>
      <c r="H12" s="150"/>
      <c r="I12" s="150"/>
      <c r="J12" s="150"/>
      <c r="K12" s="151"/>
      <c r="L12" s="149" t="s">
        <v>45</v>
      </c>
      <c r="M12" s="150"/>
      <c r="N12" s="150"/>
      <c r="O12" s="150"/>
      <c r="P12" s="151"/>
    </row>
    <row r="13" spans="1:16" ht="126.75" customHeight="1" thickBot="1" x14ac:dyDescent="0.25">
      <c r="A13" s="153"/>
      <c r="B13" s="155"/>
      <c r="C13" s="156"/>
      <c r="D13" s="158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/>
      <c r="B14" s="65"/>
      <c r="C14" s="97" t="s">
        <v>231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8">
        <v>1</v>
      </c>
      <c r="B15" s="39"/>
      <c r="C15" s="47" t="s">
        <v>232</v>
      </c>
      <c r="D15" s="25" t="s">
        <v>74</v>
      </c>
      <c r="E15" s="69">
        <v>67</v>
      </c>
      <c r="F15" s="70"/>
      <c r="G15" s="67"/>
      <c r="H15" s="48">
        <f t="shared" ref="H15:H49" si="0">ROUND(F15*G15,2)</f>
        <v>0</v>
      </c>
      <c r="I15" s="67"/>
      <c r="J15" s="67"/>
      <c r="K15" s="49">
        <f t="shared" ref="K15:K49" si="1">SUM(H15:J15)</f>
        <v>0</v>
      </c>
      <c r="L15" s="50">
        <f t="shared" ref="L15:L49" si="2">ROUND(E15*F15,2)</f>
        <v>0</v>
      </c>
      <c r="M15" s="48">
        <f t="shared" ref="M15:M49" si="3">ROUND(H15*E15,2)</f>
        <v>0</v>
      </c>
      <c r="N15" s="48">
        <f t="shared" ref="N15:N49" si="4">ROUND(I15*E15,2)</f>
        <v>0</v>
      </c>
      <c r="O15" s="48">
        <f t="shared" ref="O15:O49" si="5">ROUND(J15*E15,2)</f>
        <v>0</v>
      </c>
      <c r="P15" s="49">
        <f t="shared" ref="P15:P49" si="6">SUM(M15:O15)</f>
        <v>0</v>
      </c>
    </row>
    <row r="16" spans="1:16" x14ac:dyDescent="0.2">
      <c r="A16" s="38">
        <v>2</v>
      </c>
      <c r="B16" s="39"/>
      <c r="C16" s="47" t="s">
        <v>233</v>
      </c>
      <c r="D16" s="25" t="s">
        <v>74</v>
      </c>
      <c r="E16" s="69">
        <v>60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3</v>
      </c>
      <c r="B17" s="39"/>
      <c r="C17" s="47" t="s">
        <v>234</v>
      </c>
      <c r="D17" s="25" t="s">
        <v>88</v>
      </c>
      <c r="E17" s="69">
        <v>1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33.75" x14ac:dyDescent="0.2">
      <c r="A18" s="38">
        <v>4</v>
      </c>
      <c r="B18" s="39"/>
      <c r="C18" s="47" t="s">
        <v>235</v>
      </c>
      <c r="D18" s="25" t="s">
        <v>88</v>
      </c>
      <c r="E18" s="69">
        <v>2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33.75" x14ac:dyDescent="0.2">
      <c r="A19" s="38">
        <v>5</v>
      </c>
      <c r="B19" s="39"/>
      <c r="C19" s="47" t="s">
        <v>236</v>
      </c>
      <c r="D19" s="25" t="s">
        <v>88</v>
      </c>
      <c r="E19" s="69">
        <v>22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33.75" x14ac:dyDescent="0.2">
      <c r="A20" s="38">
        <v>6</v>
      </c>
      <c r="B20" s="39"/>
      <c r="C20" s="47" t="s">
        <v>237</v>
      </c>
      <c r="D20" s="25" t="s">
        <v>88</v>
      </c>
      <c r="E20" s="69">
        <v>3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33.75" x14ac:dyDescent="0.2">
      <c r="A21" s="38">
        <v>7</v>
      </c>
      <c r="B21" s="39"/>
      <c r="C21" s="47" t="s">
        <v>238</v>
      </c>
      <c r="D21" s="25" t="s">
        <v>88</v>
      </c>
      <c r="E21" s="69">
        <v>3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33.75" x14ac:dyDescent="0.2">
      <c r="A22" s="38">
        <v>8</v>
      </c>
      <c r="B22" s="39"/>
      <c r="C22" s="47" t="s">
        <v>239</v>
      </c>
      <c r="D22" s="25" t="s">
        <v>88</v>
      </c>
      <c r="E22" s="69">
        <v>23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33.75" x14ac:dyDescent="0.2">
      <c r="A23" s="38">
        <v>9</v>
      </c>
      <c r="B23" s="39"/>
      <c r="C23" s="47" t="s">
        <v>240</v>
      </c>
      <c r="D23" s="25" t="s">
        <v>88</v>
      </c>
      <c r="E23" s="69">
        <v>12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33.75" x14ac:dyDescent="0.2">
      <c r="A24" s="38">
        <v>10</v>
      </c>
      <c r="B24" s="39"/>
      <c r="C24" s="47" t="s">
        <v>241</v>
      </c>
      <c r="D24" s="25" t="s">
        <v>88</v>
      </c>
      <c r="E24" s="69">
        <v>2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11</v>
      </c>
      <c r="B25" s="39"/>
      <c r="C25" s="47" t="s">
        <v>242</v>
      </c>
      <c r="D25" s="25" t="s">
        <v>88</v>
      </c>
      <c r="E25" s="69">
        <v>67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12</v>
      </c>
      <c r="B26" s="39"/>
      <c r="C26" s="47" t="s">
        <v>243</v>
      </c>
      <c r="D26" s="25" t="s">
        <v>88</v>
      </c>
      <c r="E26" s="69">
        <v>67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13</v>
      </c>
      <c r="B27" s="39"/>
      <c r="C27" s="47" t="s">
        <v>244</v>
      </c>
      <c r="D27" s="25" t="s">
        <v>88</v>
      </c>
      <c r="E27" s="69">
        <v>67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14</v>
      </c>
      <c r="B28" s="39"/>
      <c r="C28" s="47" t="s">
        <v>245</v>
      </c>
      <c r="D28" s="25" t="s">
        <v>88</v>
      </c>
      <c r="E28" s="69">
        <v>65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15</v>
      </c>
      <c r="B29" s="39"/>
      <c r="C29" s="47" t="s">
        <v>246</v>
      </c>
      <c r="D29" s="25" t="s">
        <v>74</v>
      </c>
      <c r="E29" s="69">
        <v>48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16</v>
      </c>
      <c r="B30" s="39"/>
      <c r="C30" s="47" t="s">
        <v>247</v>
      </c>
      <c r="D30" s="25" t="s">
        <v>74</v>
      </c>
      <c r="E30" s="69">
        <v>30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17</v>
      </c>
      <c r="B31" s="39"/>
      <c r="C31" s="47" t="s">
        <v>248</v>
      </c>
      <c r="D31" s="25" t="s">
        <v>74</v>
      </c>
      <c r="E31" s="69">
        <v>2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18</v>
      </c>
      <c r="B32" s="39"/>
      <c r="C32" s="47" t="s">
        <v>249</v>
      </c>
      <c r="D32" s="25" t="s">
        <v>61</v>
      </c>
      <c r="E32" s="69">
        <v>380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19</v>
      </c>
      <c r="B33" s="39"/>
      <c r="C33" s="47" t="s">
        <v>250</v>
      </c>
      <c r="D33" s="25" t="s">
        <v>61</v>
      </c>
      <c r="E33" s="69">
        <v>140</v>
      </c>
      <c r="F33" s="70"/>
      <c r="G33" s="67"/>
      <c r="H33" s="48">
        <f t="shared" si="0"/>
        <v>0</v>
      </c>
      <c r="I33" s="67"/>
      <c r="J33" s="67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20</v>
      </c>
      <c r="B34" s="39"/>
      <c r="C34" s="47" t="s">
        <v>251</v>
      </c>
      <c r="D34" s="25" t="s">
        <v>61</v>
      </c>
      <c r="E34" s="69">
        <v>60</v>
      </c>
      <c r="F34" s="70"/>
      <c r="G34" s="67"/>
      <c r="H34" s="48">
        <f t="shared" si="0"/>
        <v>0</v>
      </c>
      <c r="I34" s="67"/>
      <c r="J34" s="67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21</v>
      </c>
      <c r="B35" s="39"/>
      <c r="C35" s="47" t="s">
        <v>252</v>
      </c>
      <c r="D35" s="25" t="s">
        <v>61</v>
      </c>
      <c r="E35" s="69">
        <v>200</v>
      </c>
      <c r="F35" s="70"/>
      <c r="G35" s="67"/>
      <c r="H35" s="48">
        <f t="shared" si="0"/>
        <v>0</v>
      </c>
      <c r="I35" s="67"/>
      <c r="J35" s="67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22</v>
      </c>
      <c r="B36" s="39"/>
      <c r="C36" s="47" t="s">
        <v>253</v>
      </c>
      <c r="D36" s="25" t="s">
        <v>61</v>
      </c>
      <c r="E36" s="69">
        <v>30</v>
      </c>
      <c r="F36" s="70"/>
      <c r="G36" s="67"/>
      <c r="H36" s="48">
        <f t="shared" si="0"/>
        <v>0</v>
      </c>
      <c r="I36" s="67"/>
      <c r="J36" s="67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23</v>
      </c>
      <c r="B37" s="39"/>
      <c r="C37" s="47" t="s">
        <v>254</v>
      </c>
      <c r="D37" s="25" t="s">
        <v>61</v>
      </c>
      <c r="E37" s="69">
        <v>15</v>
      </c>
      <c r="F37" s="70"/>
      <c r="G37" s="67"/>
      <c r="H37" s="48">
        <f t="shared" si="0"/>
        <v>0</v>
      </c>
      <c r="I37" s="67"/>
      <c r="J37" s="67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24</v>
      </c>
      <c r="B38" s="39"/>
      <c r="C38" s="47" t="s">
        <v>255</v>
      </c>
      <c r="D38" s="25" t="s">
        <v>61</v>
      </c>
      <c r="E38" s="69">
        <v>30</v>
      </c>
      <c r="F38" s="70"/>
      <c r="G38" s="67"/>
      <c r="H38" s="48">
        <f t="shared" si="0"/>
        <v>0</v>
      </c>
      <c r="I38" s="67"/>
      <c r="J38" s="67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25</v>
      </c>
      <c r="B39" s="39"/>
      <c r="C39" s="47" t="s">
        <v>256</v>
      </c>
      <c r="D39" s="25" t="s">
        <v>61</v>
      </c>
      <c r="E39" s="69">
        <v>60</v>
      </c>
      <c r="F39" s="70"/>
      <c r="G39" s="67"/>
      <c r="H39" s="48">
        <f t="shared" si="0"/>
        <v>0</v>
      </c>
      <c r="I39" s="67"/>
      <c r="J39" s="67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33.75" x14ac:dyDescent="0.2">
      <c r="A40" s="38">
        <v>26</v>
      </c>
      <c r="B40" s="39"/>
      <c r="C40" s="47" t="s">
        <v>257</v>
      </c>
      <c r="D40" s="25" t="s">
        <v>61</v>
      </c>
      <c r="E40" s="69">
        <v>60</v>
      </c>
      <c r="F40" s="70"/>
      <c r="G40" s="67"/>
      <c r="H40" s="48">
        <f t="shared" si="0"/>
        <v>0</v>
      </c>
      <c r="I40" s="67"/>
      <c r="J40" s="67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33.75" x14ac:dyDescent="0.2">
      <c r="A41" s="38">
        <v>27</v>
      </c>
      <c r="B41" s="39"/>
      <c r="C41" s="47" t="s">
        <v>258</v>
      </c>
      <c r="D41" s="25" t="s">
        <v>61</v>
      </c>
      <c r="E41" s="69">
        <v>200</v>
      </c>
      <c r="F41" s="70"/>
      <c r="G41" s="67"/>
      <c r="H41" s="48">
        <f t="shared" si="0"/>
        <v>0</v>
      </c>
      <c r="I41" s="67"/>
      <c r="J41" s="67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33.75" x14ac:dyDescent="0.2">
      <c r="A42" s="38">
        <v>28</v>
      </c>
      <c r="B42" s="39"/>
      <c r="C42" s="47" t="s">
        <v>259</v>
      </c>
      <c r="D42" s="25" t="s">
        <v>61</v>
      </c>
      <c r="E42" s="69">
        <v>30</v>
      </c>
      <c r="F42" s="70"/>
      <c r="G42" s="67"/>
      <c r="H42" s="48">
        <f t="shared" si="0"/>
        <v>0</v>
      </c>
      <c r="I42" s="67"/>
      <c r="J42" s="67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33.75" x14ac:dyDescent="0.2">
      <c r="A43" s="38">
        <v>29</v>
      </c>
      <c r="B43" s="39"/>
      <c r="C43" s="47" t="s">
        <v>260</v>
      </c>
      <c r="D43" s="25" t="s">
        <v>61</v>
      </c>
      <c r="E43" s="69">
        <v>15</v>
      </c>
      <c r="F43" s="70"/>
      <c r="G43" s="67"/>
      <c r="H43" s="48">
        <f t="shared" si="0"/>
        <v>0</v>
      </c>
      <c r="I43" s="67"/>
      <c r="J43" s="67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33.75" x14ac:dyDescent="0.2">
      <c r="A44" s="38">
        <v>30</v>
      </c>
      <c r="B44" s="39"/>
      <c r="C44" s="47" t="s">
        <v>261</v>
      </c>
      <c r="D44" s="25" t="s">
        <v>61</v>
      </c>
      <c r="E44" s="69">
        <v>30</v>
      </c>
      <c r="F44" s="70"/>
      <c r="G44" s="67"/>
      <c r="H44" s="48">
        <f t="shared" si="0"/>
        <v>0</v>
      </c>
      <c r="I44" s="67"/>
      <c r="J44" s="67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33.75" x14ac:dyDescent="0.2">
      <c r="A45" s="38">
        <v>31</v>
      </c>
      <c r="B45" s="39"/>
      <c r="C45" s="47" t="s">
        <v>262</v>
      </c>
      <c r="D45" s="25" t="s">
        <v>61</v>
      </c>
      <c r="E45" s="69">
        <v>60</v>
      </c>
      <c r="F45" s="70"/>
      <c r="G45" s="67"/>
      <c r="H45" s="48">
        <f t="shared" si="0"/>
        <v>0</v>
      </c>
      <c r="I45" s="67"/>
      <c r="J45" s="67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>
        <v>32</v>
      </c>
      <c r="B46" s="39"/>
      <c r="C46" s="47" t="s">
        <v>263</v>
      </c>
      <c r="D46" s="25" t="s">
        <v>74</v>
      </c>
      <c r="E46" s="69">
        <v>120</v>
      </c>
      <c r="F46" s="70"/>
      <c r="G46" s="67"/>
      <c r="H46" s="48">
        <f t="shared" si="0"/>
        <v>0</v>
      </c>
      <c r="I46" s="67"/>
      <c r="J46" s="67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33</v>
      </c>
      <c r="B47" s="39"/>
      <c r="C47" s="47" t="s">
        <v>264</v>
      </c>
      <c r="D47" s="25" t="s">
        <v>88</v>
      </c>
      <c r="E47" s="69">
        <v>1</v>
      </c>
      <c r="F47" s="70"/>
      <c r="G47" s="67"/>
      <c r="H47" s="48">
        <f t="shared" si="0"/>
        <v>0</v>
      </c>
      <c r="I47" s="67"/>
      <c r="J47" s="67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34</v>
      </c>
      <c r="B48" s="39"/>
      <c r="C48" s="47" t="s">
        <v>265</v>
      </c>
      <c r="D48" s="25" t="s">
        <v>88</v>
      </c>
      <c r="E48" s="69">
        <v>1</v>
      </c>
      <c r="F48" s="70"/>
      <c r="G48" s="67"/>
      <c r="H48" s="48">
        <f t="shared" si="0"/>
        <v>0</v>
      </c>
      <c r="I48" s="67"/>
      <c r="J48" s="67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12" thickBot="1" x14ac:dyDescent="0.25">
      <c r="A49" s="38"/>
      <c r="B49" s="39"/>
      <c r="C49" s="47"/>
      <c r="D49" s="25"/>
      <c r="E49" s="69"/>
      <c r="F49" s="70"/>
      <c r="G49" s="67"/>
      <c r="H49" s="48">
        <f t="shared" si="0"/>
        <v>0</v>
      </c>
      <c r="I49" s="67"/>
      <c r="J49" s="67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12" thickBot="1" x14ac:dyDescent="0.25">
      <c r="A50" s="164" t="s">
        <v>80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6"/>
      <c r="L50" s="71">
        <f>SUM(L14:L49)</f>
        <v>0</v>
      </c>
      <c r="M50" s="72">
        <f>SUM(M14:M49)</f>
        <v>0</v>
      </c>
      <c r="N50" s="72">
        <f>SUM(N14:N49)</f>
        <v>0</v>
      </c>
      <c r="O50" s="72">
        <f>SUM(O14:O49)</f>
        <v>0</v>
      </c>
      <c r="P50" s="73">
        <f>SUM(P14:P49)</f>
        <v>0</v>
      </c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" t="s">
        <v>14</v>
      </c>
      <c r="B53" s="17"/>
      <c r="C53" s="163">
        <f>'Kops a'!C31:H31</f>
        <v>0</v>
      </c>
      <c r="D53" s="163"/>
      <c r="E53" s="163"/>
      <c r="F53" s="163"/>
      <c r="G53" s="163"/>
      <c r="H53" s="163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00" t="s">
        <v>15</v>
      </c>
      <c r="D54" s="100"/>
      <c r="E54" s="100"/>
      <c r="F54" s="100"/>
      <c r="G54" s="100"/>
      <c r="H54" s="100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90" t="str">
        <f>'Kops a'!A34</f>
        <v>Tāme sastādīta 2022. gada __. _________</v>
      </c>
      <c r="B56" s="91"/>
      <c r="C56" s="91"/>
      <c r="D56" s="9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" t="s">
        <v>37</v>
      </c>
      <c r="B58" s="17"/>
      <c r="C58" s="163">
        <f>'Kops a'!C36:H36</f>
        <v>0</v>
      </c>
      <c r="D58" s="163"/>
      <c r="E58" s="163"/>
      <c r="F58" s="163"/>
      <c r="G58" s="163"/>
      <c r="H58" s="163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00" t="s">
        <v>15</v>
      </c>
      <c r="D59" s="100"/>
      <c r="E59" s="100"/>
      <c r="F59" s="100"/>
      <c r="G59" s="100"/>
      <c r="H59" s="100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90" t="s">
        <v>54</v>
      </c>
      <c r="B61" s="91"/>
      <c r="C61" s="95">
        <f>'Kops a'!C39</f>
        <v>0</v>
      </c>
      <c r="D61" s="51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</sheetData>
  <mergeCells count="22">
    <mergeCell ref="C59:H59"/>
    <mergeCell ref="C4:I4"/>
    <mergeCell ref="F12:K12"/>
    <mergeCell ref="A9:F9"/>
    <mergeCell ref="J9:M9"/>
    <mergeCell ref="D8:L8"/>
    <mergeCell ref="A50:K50"/>
    <mergeCell ref="C53:H53"/>
    <mergeCell ref="C54:H54"/>
    <mergeCell ref="C58:H58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9 I15:J49 D15:G49">
    <cfRule type="cellIs" dxfId="39" priority="27" operator="equal">
      <formula>0</formula>
    </cfRule>
  </conditionalFormatting>
  <conditionalFormatting sqref="N9:O9">
    <cfRule type="cellIs" dxfId="38" priority="26" operator="equal">
      <formula>0</formula>
    </cfRule>
  </conditionalFormatting>
  <conditionalFormatting sqref="A9:F9">
    <cfRule type="containsText" dxfId="3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6" priority="23" operator="equal">
      <formula>0</formula>
    </cfRule>
  </conditionalFormatting>
  <conditionalFormatting sqref="O10">
    <cfRule type="cellIs" dxfId="35" priority="22" operator="equal">
      <formula>"20__. gada __. _________"</formula>
    </cfRule>
  </conditionalFormatting>
  <conditionalFormatting sqref="A50:K50">
    <cfRule type="containsText" dxfId="34" priority="21" operator="containsText" text="Tiešās izmaksas kopā, t. sk. darba devēja sociālais nodoklis __.__% ">
      <formula>NOT(ISERROR(SEARCH("Tiešās izmaksas kopā, t. sk. darba devēja sociālais nodoklis __.__% ",A50)))</formula>
    </cfRule>
  </conditionalFormatting>
  <conditionalFormatting sqref="H14:H49 K14:P49 L50:P50">
    <cfRule type="cellIs" dxfId="33" priority="16" operator="equal">
      <formula>0</formula>
    </cfRule>
  </conditionalFormatting>
  <conditionalFormatting sqref="C4:I4">
    <cfRule type="cellIs" dxfId="32" priority="15" operator="equal">
      <formula>0</formula>
    </cfRule>
  </conditionalFormatting>
  <conditionalFormatting sqref="C15:C49">
    <cfRule type="cellIs" dxfId="31" priority="14" operator="equal">
      <formula>0</formula>
    </cfRule>
  </conditionalFormatting>
  <conditionalFormatting sqref="D5:L8">
    <cfRule type="cellIs" dxfId="30" priority="11" operator="equal">
      <formula>0</formula>
    </cfRule>
  </conditionalFormatting>
  <conditionalFormatting sqref="A14:B14 D14:G14">
    <cfRule type="cellIs" dxfId="29" priority="10" operator="equal">
      <formula>0</formula>
    </cfRule>
  </conditionalFormatting>
  <conditionalFormatting sqref="C14">
    <cfRule type="cellIs" dxfId="28" priority="9" operator="equal">
      <formula>0</formula>
    </cfRule>
  </conditionalFormatting>
  <conditionalFormatting sqref="I14:J14">
    <cfRule type="cellIs" dxfId="27" priority="8" operator="equal">
      <formula>0</formula>
    </cfRule>
  </conditionalFormatting>
  <conditionalFormatting sqref="P10">
    <cfRule type="cellIs" dxfId="26" priority="7" operator="equal">
      <formula>"20__. gada __. _________"</formula>
    </cfRule>
  </conditionalFormatting>
  <conditionalFormatting sqref="C58:H58">
    <cfRule type="cellIs" dxfId="25" priority="4" operator="equal">
      <formula>0</formula>
    </cfRule>
  </conditionalFormatting>
  <conditionalFormatting sqref="C53:H53">
    <cfRule type="cellIs" dxfId="24" priority="3" operator="equal">
      <formula>0</formula>
    </cfRule>
  </conditionalFormatting>
  <conditionalFormatting sqref="C58:H58 C61 C53:H53">
    <cfRule type="cellIs" dxfId="23" priority="2" operator="equal">
      <formula>0</formula>
    </cfRule>
  </conditionalFormatting>
  <conditionalFormatting sqref="D1">
    <cfRule type="cellIs" dxfId="2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5F45D83-914D-4306-B26D-4B74C3C819FC}">
            <xm:f>NOT(ISERROR(SEARCH("Tāme sastādīta ____. gada ___. ______________",A56)))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A56</xm:sqref>
        </x14:conditionalFormatting>
        <x14:conditionalFormatting xmlns:xm="http://schemas.microsoft.com/office/excel/2006/main">
          <x14:cfRule type="containsText" priority="5" operator="containsText" id="{A2E03CF5-E14D-4A31-8C34-6550548A72DB}">
            <xm:f>NOT(ISERROR(SEARCH("Sertifikāta Nr. _________________________________",A61)))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53"/>
  <sheetViews>
    <sheetView workbookViewId="0">
      <selection activeCell="L16" sqref="L16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46" t="s">
        <v>267</v>
      </c>
      <c r="D2" s="146"/>
      <c r="E2" s="146"/>
      <c r="F2" s="146"/>
      <c r="G2" s="146"/>
      <c r="H2" s="146"/>
      <c r="I2" s="146"/>
      <c r="J2" s="29"/>
    </row>
    <row r="3" spans="1:16" x14ac:dyDescent="0.2">
      <c r="A3" s="30"/>
      <c r="B3" s="30"/>
      <c r="C3" s="109" t="s">
        <v>17</v>
      </c>
      <c r="D3" s="109"/>
      <c r="E3" s="109"/>
      <c r="F3" s="109"/>
      <c r="G3" s="109"/>
      <c r="H3" s="109"/>
      <c r="I3" s="109"/>
      <c r="J3" s="30"/>
    </row>
    <row r="4" spans="1:16" x14ac:dyDescent="0.2">
      <c r="A4" s="30"/>
      <c r="B4" s="30"/>
      <c r="C4" s="147" t="s">
        <v>52</v>
      </c>
      <c r="D4" s="147"/>
      <c r="E4" s="147"/>
      <c r="F4" s="147"/>
      <c r="G4" s="147"/>
      <c r="H4" s="147"/>
      <c r="I4" s="147"/>
      <c r="J4" s="30"/>
    </row>
    <row r="5" spans="1:16" x14ac:dyDescent="0.2">
      <c r="A5" s="23"/>
      <c r="B5" s="23"/>
      <c r="C5" s="27" t="s">
        <v>5</v>
      </c>
      <c r="D5" s="160" t="str">
        <f>'Kops a'!D6</f>
        <v>Daudzdzīvokļu ēka</v>
      </c>
      <c r="E5" s="160"/>
      <c r="F5" s="160"/>
      <c r="G5" s="160"/>
      <c r="H5" s="160"/>
      <c r="I5" s="160"/>
      <c r="J5" s="160"/>
      <c r="K5" s="160"/>
      <c r="L5" s="16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0" t="str">
        <f>'Kops a'!D7</f>
        <v xml:space="preserve">Energoefektivitātes paaugstināšanas projekts dzīvojamai mājai </v>
      </c>
      <c r="E6" s="160"/>
      <c r="F6" s="160"/>
      <c r="G6" s="160"/>
      <c r="H6" s="160"/>
      <c r="I6" s="160"/>
      <c r="J6" s="160"/>
      <c r="K6" s="160"/>
      <c r="L6" s="16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0" t="str">
        <f>'Kops a'!D8</f>
        <v>Garozas iela 22, Jelgava, LV-3002, KAD.NR.09000140139001</v>
      </c>
      <c r="E7" s="160"/>
      <c r="F7" s="160"/>
      <c r="G7" s="160"/>
      <c r="H7" s="160"/>
      <c r="I7" s="160"/>
      <c r="J7" s="160"/>
      <c r="K7" s="160"/>
      <c r="L7" s="16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0">
        <f>'Kops a'!D9</f>
        <v>0</v>
      </c>
      <c r="E8" s="160"/>
      <c r="F8" s="160"/>
      <c r="G8" s="160"/>
      <c r="H8" s="160"/>
      <c r="I8" s="160"/>
      <c r="J8" s="160"/>
      <c r="K8" s="160"/>
      <c r="L8" s="160"/>
      <c r="M8" s="17"/>
      <c r="N8" s="17"/>
      <c r="O8" s="17"/>
      <c r="P8" s="17"/>
    </row>
    <row r="9" spans="1:16" ht="11.25" customHeight="1" x14ac:dyDescent="0.2">
      <c r="A9" s="148" t="s">
        <v>296</v>
      </c>
      <c r="B9" s="148"/>
      <c r="C9" s="148"/>
      <c r="D9" s="148"/>
      <c r="E9" s="148"/>
      <c r="F9" s="148"/>
      <c r="G9" s="31"/>
      <c r="H9" s="31"/>
      <c r="I9" s="31"/>
      <c r="J9" s="152" t="s">
        <v>39</v>
      </c>
      <c r="K9" s="152"/>
      <c r="L9" s="152"/>
      <c r="M9" s="152"/>
      <c r="N9" s="159">
        <f>P41</f>
        <v>0</v>
      </c>
      <c r="O9" s="159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A47</f>
        <v>Tāme sastādīta 2022.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4" t="s">
        <v>23</v>
      </c>
      <c r="B12" s="154" t="s">
        <v>40</v>
      </c>
      <c r="C12" s="150" t="s">
        <v>41</v>
      </c>
      <c r="D12" s="157" t="s">
        <v>42</v>
      </c>
      <c r="E12" s="161" t="s">
        <v>43</v>
      </c>
      <c r="F12" s="149" t="s">
        <v>44</v>
      </c>
      <c r="G12" s="150"/>
      <c r="H12" s="150"/>
      <c r="I12" s="150"/>
      <c r="J12" s="150"/>
      <c r="K12" s="151"/>
      <c r="L12" s="149" t="s">
        <v>45</v>
      </c>
      <c r="M12" s="150"/>
      <c r="N12" s="150"/>
      <c r="O12" s="150"/>
      <c r="P12" s="151"/>
    </row>
    <row r="13" spans="1:16" ht="126.75" customHeight="1" thickBot="1" x14ac:dyDescent="0.25">
      <c r="A13" s="153"/>
      <c r="B13" s="155"/>
      <c r="C13" s="156"/>
      <c r="D13" s="158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64"/>
      <c r="B14" s="65"/>
      <c r="C14" s="97" t="s">
        <v>268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38">
        <v>1</v>
      </c>
      <c r="B15" s="39"/>
      <c r="C15" s="47" t="s">
        <v>269</v>
      </c>
      <c r="D15" s="25" t="s">
        <v>270</v>
      </c>
      <c r="E15" s="69">
        <v>1</v>
      </c>
      <c r="F15" s="70"/>
      <c r="G15" s="67"/>
      <c r="H15" s="48">
        <f t="shared" ref="H15:H40" si="0">ROUND(F15*G15,2)</f>
        <v>0</v>
      </c>
      <c r="I15" s="67"/>
      <c r="J15" s="67"/>
      <c r="K15" s="49">
        <f t="shared" ref="K15:K40" si="1">SUM(H15:J15)</f>
        <v>0</v>
      </c>
      <c r="L15" s="50">
        <f t="shared" ref="L15:L40" si="2">ROUND(E15*F15,2)</f>
        <v>0</v>
      </c>
      <c r="M15" s="48">
        <f t="shared" ref="M15:M40" si="3">ROUND(H15*E15,2)</f>
        <v>0</v>
      </c>
      <c r="N15" s="48">
        <f t="shared" ref="N15:N40" si="4">ROUND(I15*E15,2)</f>
        <v>0</v>
      </c>
      <c r="O15" s="48">
        <f t="shared" ref="O15:O40" si="5">ROUND(J15*E15,2)</f>
        <v>0</v>
      </c>
      <c r="P15" s="49">
        <f t="shared" ref="P15:P40" si="6">SUM(M15:O15)</f>
        <v>0</v>
      </c>
    </row>
    <row r="16" spans="1:16" ht="22.5" x14ac:dyDescent="0.2">
      <c r="A16" s="38">
        <v>2</v>
      </c>
      <c r="B16" s="39"/>
      <c r="C16" s="47" t="s">
        <v>271</v>
      </c>
      <c r="D16" s="25" t="s">
        <v>270</v>
      </c>
      <c r="E16" s="69">
        <v>1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47" t="s">
        <v>272</v>
      </c>
      <c r="D17" s="25" t="s">
        <v>270</v>
      </c>
      <c r="E17" s="69">
        <v>1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4</v>
      </c>
      <c r="B18" s="39"/>
      <c r="C18" s="47" t="s">
        <v>273</v>
      </c>
      <c r="D18" s="25" t="s">
        <v>270</v>
      </c>
      <c r="E18" s="69">
        <v>1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5</v>
      </c>
      <c r="B19" s="39"/>
      <c r="C19" s="47" t="s">
        <v>274</v>
      </c>
      <c r="D19" s="25" t="s">
        <v>270</v>
      </c>
      <c r="E19" s="69">
        <v>1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6</v>
      </c>
      <c r="B20" s="39"/>
      <c r="C20" s="47" t="s">
        <v>275</v>
      </c>
      <c r="D20" s="25" t="s">
        <v>74</v>
      </c>
      <c r="E20" s="69">
        <v>1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7</v>
      </c>
      <c r="B21" s="39"/>
      <c r="C21" s="47" t="s">
        <v>276</v>
      </c>
      <c r="D21" s="25" t="s">
        <v>74</v>
      </c>
      <c r="E21" s="69">
        <v>1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8</v>
      </c>
      <c r="B22" s="39"/>
      <c r="C22" s="47" t="s">
        <v>277</v>
      </c>
      <c r="D22" s="25" t="s">
        <v>74</v>
      </c>
      <c r="E22" s="69">
        <v>1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9</v>
      </c>
      <c r="B23" s="39"/>
      <c r="C23" s="47" t="s">
        <v>278</v>
      </c>
      <c r="D23" s="25" t="s">
        <v>74</v>
      </c>
      <c r="E23" s="69">
        <v>1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/>
      <c r="B24" s="39"/>
      <c r="C24" s="98" t="s">
        <v>279</v>
      </c>
      <c r="D24" s="25"/>
      <c r="E24" s="69"/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1</v>
      </c>
      <c r="B25" s="39"/>
      <c r="C25" s="47" t="s">
        <v>280</v>
      </c>
      <c r="D25" s="25" t="s">
        <v>74</v>
      </c>
      <c r="E25" s="69">
        <v>2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2</v>
      </c>
      <c r="B26" s="39"/>
      <c r="C26" s="47" t="s">
        <v>281</v>
      </c>
      <c r="D26" s="25" t="s">
        <v>74</v>
      </c>
      <c r="E26" s="69">
        <v>2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3</v>
      </c>
      <c r="B27" s="39"/>
      <c r="C27" s="47" t="s">
        <v>282</v>
      </c>
      <c r="D27" s="25" t="s">
        <v>74</v>
      </c>
      <c r="E27" s="69">
        <v>1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4</v>
      </c>
      <c r="B28" s="39"/>
      <c r="C28" s="47" t="s">
        <v>283</v>
      </c>
      <c r="D28" s="25" t="s">
        <v>74</v>
      </c>
      <c r="E28" s="69">
        <v>2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5</v>
      </c>
      <c r="B29" s="39"/>
      <c r="C29" s="47" t="s">
        <v>284</v>
      </c>
      <c r="D29" s="25" t="s">
        <v>74</v>
      </c>
      <c r="E29" s="69">
        <v>1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6</v>
      </c>
      <c r="B30" s="39"/>
      <c r="C30" s="47" t="s">
        <v>285</v>
      </c>
      <c r="D30" s="25" t="s">
        <v>74</v>
      </c>
      <c r="E30" s="69">
        <v>1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7</v>
      </c>
      <c r="B31" s="39"/>
      <c r="C31" s="47" t="s">
        <v>286</v>
      </c>
      <c r="D31" s="25" t="s">
        <v>74</v>
      </c>
      <c r="E31" s="69">
        <v>1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8</v>
      </c>
      <c r="B32" s="39"/>
      <c r="C32" s="47" t="s">
        <v>287</v>
      </c>
      <c r="D32" s="25" t="s">
        <v>74</v>
      </c>
      <c r="E32" s="69">
        <v>1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9</v>
      </c>
      <c r="B33" s="39"/>
      <c r="C33" s="47" t="s">
        <v>288</v>
      </c>
      <c r="D33" s="25" t="s">
        <v>74</v>
      </c>
      <c r="E33" s="69">
        <v>5</v>
      </c>
      <c r="F33" s="70"/>
      <c r="G33" s="67"/>
      <c r="H33" s="48">
        <f t="shared" si="0"/>
        <v>0</v>
      </c>
      <c r="I33" s="67"/>
      <c r="J33" s="67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>
        <v>10</v>
      </c>
      <c r="B34" s="39"/>
      <c r="C34" s="47" t="s">
        <v>289</v>
      </c>
      <c r="D34" s="25" t="s">
        <v>74</v>
      </c>
      <c r="E34" s="69">
        <v>10</v>
      </c>
      <c r="F34" s="70"/>
      <c r="G34" s="67"/>
      <c r="H34" s="48">
        <f t="shared" si="0"/>
        <v>0</v>
      </c>
      <c r="I34" s="67"/>
      <c r="J34" s="67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11</v>
      </c>
      <c r="B35" s="39"/>
      <c r="C35" s="47" t="s">
        <v>290</v>
      </c>
      <c r="D35" s="25" t="s">
        <v>270</v>
      </c>
      <c r="E35" s="69">
        <v>1</v>
      </c>
      <c r="F35" s="70"/>
      <c r="G35" s="67"/>
      <c r="H35" s="48">
        <f t="shared" si="0"/>
        <v>0</v>
      </c>
      <c r="I35" s="67"/>
      <c r="J35" s="67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/>
      <c r="B36" s="39"/>
      <c r="C36" s="98" t="s">
        <v>291</v>
      </c>
      <c r="D36" s="25"/>
      <c r="E36" s="69"/>
      <c r="F36" s="70"/>
      <c r="G36" s="67"/>
      <c r="H36" s="48">
        <f t="shared" si="0"/>
        <v>0</v>
      </c>
      <c r="I36" s="67"/>
      <c r="J36" s="67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1</v>
      </c>
      <c r="B37" s="39"/>
      <c r="C37" s="47" t="s">
        <v>292</v>
      </c>
      <c r="D37" s="25" t="s">
        <v>270</v>
      </c>
      <c r="E37" s="69">
        <v>1</v>
      </c>
      <c r="F37" s="70"/>
      <c r="G37" s="67"/>
      <c r="H37" s="48">
        <f t="shared" si="0"/>
        <v>0</v>
      </c>
      <c r="I37" s="67"/>
      <c r="J37" s="67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45" x14ac:dyDescent="0.2">
      <c r="A38" s="38">
        <v>2</v>
      </c>
      <c r="B38" s="39"/>
      <c r="C38" s="47" t="s">
        <v>293</v>
      </c>
      <c r="D38" s="25" t="s">
        <v>270</v>
      </c>
      <c r="E38" s="69">
        <v>1</v>
      </c>
      <c r="F38" s="70"/>
      <c r="G38" s="67"/>
      <c r="H38" s="48">
        <f t="shared" si="0"/>
        <v>0</v>
      </c>
      <c r="I38" s="67"/>
      <c r="J38" s="67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3</v>
      </c>
      <c r="B39" s="39"/>
      <c r="C39" s="47" t="s">
        <v>294</v>
      </c>
      <c r="D39" s="25" t="s">
        <v>270</v>
      </c>
      <c r="E39" s="69">
        <v>1</v>
      </c>
      <c r="F39" s="70"/>
      <c r="G39" s="67"/>
      <c r="H39" s="48">
        <f t="shared" si="0"/>
        <v>0</v>
      </c>
      <c r="I39" s="67"/>
      <c r="J39" s="67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12" thickBot="1" x14ac:dyDescent="0.25">
      <c r="A40" s="38"/>
      <c r="B40" s="39"/>
      <c r="C40" s="47"/>
      <c r="D40" s="25"/>
      <c r="E40" s="69"/>
      <c r="F40" s="70"/>
      <c r="G40" s="67"/>
      <c r="H40" s="48">
        <f t="shared" si="0"/>
        <v>0</v>
      </c>
      <c r="I40" s="67"/>
      <c r="J40" s="67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12" thickBot="1" x14ac:dyDescent="0.25">
      <c r="A41" s="164" t="s">
        <v>80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6"/>
      <c r="L41" s="71">
        <f>SUM(L14:L40)</f>
        <v>0</v>
      </c>
      <c r="M41" s="72">
        <f>SUM(M14:M40)</f>
        <v>0</v>
      </c>
      <c r="N41" s="72">
        <f>SUM(N14:N40)</f>
        <v>0</v>
      </c>
      <c r="O41" s="72">
        <f>SUM(O14:O40)</f>
        <v>0</v>
      </c>
      <c r="P41" s="73">
        <f>SUM(P14:P40)</f>
        <v>0</v>
      </c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" t="s">
        <v>14</v>
      </c>
      <c r="B44" s="17"/>
      <c r="C44" s="163">
        <f>'Kops a'!C31:H31</f>
        <v>0</v>
      </c>
      <c r="D44" s="163"/>
      <c r="E44" s="163"/>
      <c r="F44" s="163"/>
      <c r="G44" s="163"/>
      <c r="H44" s="163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00" t="s">
        <v>15</v>
      </c>
      <c r="D45" s="100"/>
      <c r="E45" s="100"/>
      <c r="F45" s="100"/>
      <c r="G45" s="100"/>
      <c r="H45" s="100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90" t="str">
        <f>'Kops a'!A34</f>
        <v>Tāme sastādīta 2022. gada __. _________</v>
      </c>
      <c r="B47" s="91"/>
      <c r="C47" s="91"/>
      <c r="D47" s="91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37</v>
      </c>
      <c r="B49" s="17"/>
      <c r="C49" s="163">
        <f>'Kops a'!C36:H36</f>
        <v>0</v>
      </c>
      <c r="D49" s="163"/>
      <c r="E49" s="163"/>
      <c r="F49" s="163"/>
      <c r="G49" s="163"/>
      <c r="H49" s="163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00" t="s">
        <v>15</v>
      </c>
      <c r="D50" s="100"/>
      <c r="E50" s="100"/>
      <c r="F50" s="100"/>
      <c r="G50" s="100"/>
      <c r="H50" s="100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90" t="s">
        <v>54</v>
      </c>
      <c r="B52" s="91"/>
      <c r="C52" s="95">
        <f>'Kops a'!C39</f>
        <v>0</v>
      </c>
      <c r="D52" s="51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</sheetData>
  <mergeCells count="22">
    <mergeCell ref="C50:H50"/>
    <mergeCell ref="C4:I4"/>
    <mergeCell ref="F12:K12"/>
    <mergeCell ref="A9:F9"/>
    <mergeCell ref="J9:M9"/>
    <mergeCell ref="D8:L8"/>
    <mergeCell ref="A41:K41"/>
    <mergeCell ref="C44:H44"/>
    <mergeCell ref="C45:H45"/>
    <mergeCell ref="C49:H4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0 I15:J40 D15:G40">
    <cfRule type="cellIs" dxfId="19" priority="27" operator="equal">
      <formula>0</formula>
    </cfRule>
  </conditionalFormatting>
  <conditionalFormatting sqref="N9:O9">
    <cfRule type="cellIs" dxfId="18" priority="26" operator="equal">
      <formula>0</formula>
    </cfRule>
  </conditionalFormatting>
  <conditionalFormatting sqref="A9:F9">
    <cfRule type="containsText" dxfId="1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3" operator="equal">
      <formula>0</formula>
    </cfRule>
  </conditionalFormatting>
  <conditionalFormatting sqref="O10">
    <cfRule type="cellIs" dxfId="15" priority="22" operator="equal">
      <formula>"20__. gada __. _________"</formula>
    </cfRule>
  </conditionalFormatting>
  <conditionalFormatting sqref="A41:K41">
    <cfRule type="containsText" dxfId="14" priority="21" operator="containsText" text="Tiešās izmaksas kopā, t. sk. darba devēja sociālais nodoklis __.__% ">
      <formula>NOT(ISERROR(SEARCH("Tiešās izmaksas kopā, t. sk. darba devēja sociālais nodoklis __.__% ",A41)))</formula>
    </cfRule>
  </conditionalFormatting>
  <conditionalFormatting sqref="H14:H40 K14:P40 L41:P41">
    <cfRule type="cellIs" dxfId="13" priority="16" operator="equal">
      <formula>0</formula>
    </cfRule>
  </conditionalFormatting>
  <conditionalFormatting sqref="C4:I4">
    <cfRule type="cellIs" dxfId="12" priority="15" operator="equal">
      <formula>0</formula>
    </cfRule>
  </conditionalFormatting>
  <conditionalFormatting sqref="C15:C40">
    <cfRule type="cellIs" dxfId="11" priority="14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49:H49">
    <cfRule type="cellIs" dxfId="5" priority="4" operator="equal">
      <formula>0</formula>
    </cfRule>
  </conditionalFormatting>
  <conditionalFormatting sqref="C44:H44">
    <cfRule type="cellIs" dxfId="4" priority="3" operator="equal">
      <formula>0</formula>
    </cfRule>
  </conditionalFormatting>
  <conditionalFormatting sqref="C49:H49 C52 C44:H44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______________",A47)))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_________________________________",A52)))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2022-04-13T04:58:58Z</dcterms:modified>
</cp:coreProperties>
</file>